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2240" windowHeight="7650"/>
  </bookViews>
  <sheets>
    <sheet name="GL-47-S mg CaCO3 capacity" sheetId="2" r:id="rId1"/>
    <sheet name="GL-38 mg CaCO3 capacity" sheetId="4" r:id="rId2"/>
    <sheet name="M-40 mg CaCO3 capacity" sheetId="3" r:id="rId3"/>
  </sheets>
  <calcPr calcId="145621" refMode="R1C1"/>
</workbook>
</file>

<file path=xl/calcChain.xml><?xml version="1.0" encoding="utf-8"?>
<calcChain xmlns="http://schemas.openxmlformats.org/spreadsheetml/2006/main">
  <c r="T17" i="3" l="1"/>
  <c r="U17" i="3" s="1"/>
  <c r="S17" i="3"/>
  <c r="T15" i="3"/>
  <c r="U15" i="3" s="1"/>
  <c r="S15" i="3"/>
  <c r="T14" i="3"/>
  <c r="U14" i="3" s="1"/>
  <c r="S14" i="3"/>
  <c r="T13" i="3"/>
  <c r="U13" i="3" s="1"/>
  <c r="S13" i="3"/>
  <c r="T12" i="3"/>
  <c r="U12" i="3" s="1"/>
  <c r="S12" i="3"/>
  <c r="T11" i="3"/>
  <c r="U11" i="3" s="1"/>
  <c r="S11" i="3"/>
  <c r="U10" i="3"/>
  <c r="T10" i="3"/>
  <c r="S10" i="3"/>
  <c r="T9" i="3"/>
  <c r="U9" i="3" s="1"/>
  <c r="S9" i="3"/>
  <c r="U8" i="3"/>
  <c r="T8" i="3"/>
  <c r="S8" i="3"/>
  <c r="T17" i="4"/>
  <c r="U17" i="4" s="1"/>
  <c r="S17" i="4"/>
  <c r="T15" i="4"/>
  <c r="U15" i="4" s="1"/>
  <c r="S15" i="4"/>
  <c r="T14" i="4"/>
  <c r="U14" i="4" s="1"/>
  <c r="S14" i="4"/>
  <c r="T13" i="4"/>
  <c r="U13" i="4" s="1"/>
  <c r="S13" i="4"/>
  <c r="T12" i="4"/>
  <c r="U12" i="4" s="1"/>
  <c r="S12" i="4"/>
  <c r="T11" i="4"/>
  <c r="U11" i="4" s="1"/>
  <c r="S11" i="4"/>
  <c r="T10" i="4"/>
  <c r="U10" i="4" s="1"/>
  <c r="S10" i="4"/>
  <c r="T9" i="4"/>
  <c r="U9" i="4" s="1"/>
  <c r="S9" i="4"/>
  <c r="U8" i="4"/>
  <c r="T8" i="4"/>
  <c r="S8" i="4"/>
  <c r="T17" i="2"/>
  <c r="U17" i="2" s="1"/>
  <c r="S17" i="2"/>
  <c r="T15" i="2"/>
  <c r="U15" i="2" s="1"/>
  <c r="S15" i="2"/>
  <c r="T14" i="2"/>
  <c r="U14" i="2" s="1"/>
  <c r="S14" i="2"/>
  <c r="T13" i="2"/>
  <c r="U13" i="2" s="1"/>
  <c r="S13" i="2"/>
  <c r="U12" i="2"/>
  <c r="T12" i="2"/>
  <c r="S12" i="2"/>
  <c r="T11" i="2"/>
  <c r="U11" i="2" s="1"/>
  <c r="S11" i="2"/>
  <c r="T10" i="2"/>
  <c r="U10" i="2" s="1"/>
  <c r="S10" i="2"/>
  <c r="T9" i="2"/>
  <c r="U9" i="2" s="1"/>
  <c r="S9" i="2"/>
  <c r="T8" i="2"/>
  <c r="U8" i="2" s="1"/>
  <c r="S8" i="2"/>
  <c r="C25" i="4" l="1"/>
  <c r="D25" i="4" s="1"/>
  <c r="C23" i="4"/>
  <c r="D23" i="4" s="1"/>
  <c r="C22" i="4"/>
  <c r="D22" i="4" s="1"/>
  <c r="C21" i="4"/>
  <c r="D21" i="4" s="1"/>
  <c r="C20" i="4"/>
  <c r="D20" i="4" s="1"/>
  <c r="C19" i="4"/>
  <c r="D19" i="4" s="1"/>
  <c r="C18" i="4"/>
  <c r="D18" i="4" s="1"/>
  <c r="N17" i="4"/>
  <c r="O17" i="4" s="1"/>
  <c r="M17" i="4"/>
  <c r="C17" i="4"/>
  <c r="D17" i="4" s="1"/>
  <c r="I17" i="4" s="1"/>
  <c r="C16" i="4"/>
  <c r="D16" i="4" s="1"/>
  <c r="I16" i="4" s="1"/>
  <c r="M15" i="4"/>
  <c r="N15" i="4" s="1"/>
  <c r="O15" i="4" s="1"/>
  <c r="C15" i="4"/>
  <c r="D15" i="4" s="1"/>
  <c r="M14" i="4"/>
  <c r="N14" i="4" s="1"/>
  <c r="O14" i="4" s="1"/>
  <c r="C14" i="4"/>
  <c r="D14" i="4" s="1"/>
  <c r="M13" i="4"/>
  <c r="N13" i="4" s="1"/>
  <c r="O13" i="4" s="1"/>
  <c r="C13" i="4"/>
  <c r="D13" i="4" s="1"/>
  <c r="M12" i="4"/>
  <c r="N12" i="4" s="1"/>
  <c r="O12" i="4" s="1"/>
  <c r="C12" i="4"/>
  <c r="D12" i="4" s="1"/>
  <c r="I12" i="4" s="1"/>
  <c r="M11" i="4"/>
  <c r="N11" i="4" s="1"/>
  <c r="O11" i="4" s="1"/>
  <c r="C11" i="4"/>
  <c r="D11" i="4" s="1"/>
  <c r="M10" i="4"/>
  <c r="N10" i="4" s="1"/>
  <c r="O10" i="4" s="1"/>
  <c r="C10" i="4"/>
  <c r="D10" i="4" s="1"/>
  <c r="M9" i="4"/>
  <c r="N9" i="4" s="1"/>
  <c r="O9" i="4" s="1"/>
  <c r="D9" i="4"/>
  <c r="H9" i="4" s="1"/>
  <c r="D39" i="4" s="1"/>
  <c r="C9" i="4"/>
  <c r="M8" i="4"/>
  <c r="N8" i="4" s="1"/>
  <c r="O8" i="4" s="1"/>
  <c r="D8" i="4"/>
  <c r="I8" i="4" s="1"/>
  <c r="C8" i="4"/>
  <c r="C7" i="4"/>
  <c r="D7" i="4" s="1"/>
  <c r="I7" i="4" s="1"/>
  <c r="D6" i="4"/>
  <c r="E6" i="4" s="1"/>
  <c r="C6" i="4"/>
  <c r="C5" i="4"/>
  <c r="D5" i="4" s="1"/>
  <c r="H5" i="4" s="1"/>
  <c r="D31" i="4" s="1"/>
  <c r="D4" i="4"/>
  <c r="I4" i="4" s="1"/>
  <c r="C4" i="4"/>
  <c r="C25" i="3"/>
  <c r="D25" i="3" s="1"/>
  <c r="C23" i="3"/>
  <c r="D23" i="3" s="1"/>
  <c r="C22" i="3"/>
  <c r="D22" i="3" s="1"/>
  <c r="C21" i="3"/>
  <c r="D21" i="3" s="1"/>
  <c r="C20" i="3"/>
  <c r="D20" i="3" s="1"/>
  <c r="C19" i="3"/>
  <c r="D19" i="3" s="1"/>
  <c r="C18" i="3"/>
  <c r="D18" i="3" s="1"/>
  <c r="M17" i="3"/>
  <c r="N17" i="3" s="1"/>
  <c r="O17" i="3" s="1"/>
  <c r="C17" i="3"/>
  <c r="D17" i="3" s="1"/>
  <c r="C16" i="3"/>
  <c r="D16" i="3" s="1"/>
  <c r="M15" i="3"/>
  <c r="N15" i="3" s="1"/>
  <c r="O15" i="3" s="1"/>
  <c r="C15" i="3"/>
  <c r="D15" i="3" s="1"/>
  <c r="M14" i="3"/>
  <c r="N14" i="3" s="1"/>
  <c r="O14" i="3" s="1"/>
  <c r="C14" i="3"/>
  <c r="D14" i="3" s="1"/>
  <c r="M13" i="3"/>
  <c r="N13" i="3" s="1"/>
  <c r="O13" i="3" s="1"/>
  <c r="C13" i="3"/>
  <c r="D13" i="3" s="1"/>
  <c r="M12" i="3"/>
  <c r="N12" i="3" s="1"/>
  <c r="O12" i="3" s="1"/>
  <c r="C12" i="3"/>
  <c r="D12" i="3" s="1"/>
  <c r="H12" i="3" s="1"/>
  <c r="N11" i="3"/>
  <c r="O11" i="3" s="1"/>
  <c r="M11" i="3"/>
  <c r="C11" i="3"/>
  <c r="D11" i="3" s="1"/>
  <c r="H11" i="3" s="1"/>
  <c r="D43" i="3" s="1"/>
  <c r="M10" i="3"/>
  <c r="N10" i="3" s="1"/>
  <c r="O10" i="3" s="1"/>
  <c r="C10" i="3"/>
  <c r="D10" i="3" s="1"/>
  <c r="M9" i="3"/>
  <c r="N9" i="3" s="1"/>
  <c r="O9" i="3" s="1"/>
  <c r="C9" i="3"/>
  <c r="D9" i="3" s="1"/>
  <c r="M8" i="3"/>
  <c r="N8" i="3" s="1"/>
  <c r="O8" i="3" s="1"/>
  <c r="C8" i="3"/>
  <c r="D8" i="3" s="1"/>
  <c r="E8" i="3" s="1"/>
  <c r="C7" i="3"/>
  <c r="D7" i="3" s="1"/>
  <c r="E7" i="3" s="1"/>
  <c r="D32" i="3" s="1"/>
  <c r="C6" i="3"/>
  <c r="D6" i="3" s="1"/>
  <c r="G6" i="3" s="1"/>
  <c r="C5" i="3"/>
  <c r="D5" i="3" s="1"/>
  <c r="E5" i="3" s="1"/>
  <c r="D28" i="3" s="1"/>
  <c r="C4" i="3"/>
  <c r="D4" i="3" s="1"/>
  <c r="H4" i="3" s="1"/>
  <c r="F9" i="4" l="1"/>
  <c r="D37" i="4" s="1"/>
  <c r="I9" i="4"/>
  <c r="J9" i="4"/>
  <c r="E9" i="4"/>
  <c r="D36" i="4" s="1"/>
  <c r="J19" i="4"/>
  <c r="F19" i="4"/>
  <c r="D57" i="4" s="1"/>
  <c r="I19" i="4"/>
  <c r="E19" i="4"/>
  <c r="D56" i="4" s="1"/>
  <c r="H19" i="4"/>
  <c r="G19" i="4"/>
  <c r="D58" i="4" s="1"/>
  <c r="G14" i="4"/>
  <c r="J14" i="4"/>
  <c r="F14" i="4"/>
  <c r="I14" i="4"/>
  <c r="E14" i="4"/>
  <c r="H14" i="4"/>
  <c r="J25" i="4"/>
  <c r="F25" i="4"/>
  <c r="I25" i="4"/>
  <c r="E25" i="4"/>
  <c r="H25" i="4"/>
  <c r="G25" i="4"/>
  <c r="J21" i="4"/>
  <c r="F21" i="4"/>
  <c r="D61" i="4" s="1"/>
  <c r="I21" i="4"/>
  <c r="E21" i="4"/>
  <c r="D60" i="4" s="1"/>
  <c r="H21" i="4"/>
  <c r="D63" i="4" s="1"/>
  <c r="G21" i="4"/>
  <c r="D62" i="4" s="1"/>
  <c r="H11" i="4"/>
  <c r="D43" i="4" s="1"/>
  <c r="G11" i="4"/>
  <c r="D42" i="4" s="1"/>
  <c r="J11" i="4"/>
  <c r="F11" i="4"/>
  <c r="D41" i="4" s="1"/>
  <c r="I11" i="4"/>
  <c r="E11" i="4"/>
  <c r="D40" i="4" s="1"/>
  <c r="J20" i="4"/>
  <c r="F20" i="4"/>
  <c r="I20" i="4"/>
  <c r="E20" i="4"/>
  <c r="H20" i="4"/>
  <c r="D59" i="4" s="1"/>
  <c r="G20" i="4"/>
  <c r="G10" i="4"/>
  <c r="J10" i="4"/>
  <c r="F10" i="4"/>
  <c r="I10" i="4"/>
  <c r="E10" i="4"/>
  <c r="H10" i="4"/>
  <c r="J13" i="4"/>
  <c r="F13" i="4"/>
  <c r="D45" i="4" s="1"/>
  <c r="I13" i="4"/>
  <c r="E13" i="4"/>
  <c r="D44" i="4" s="1"/>
  <c r="H13" i="4"/>
  <c r="D47" i="4" s="1"/>
  <c r="G13" i="4"/>
  <c r="D46" i="4" s="1"/>
  <c r="H15" i="4"/>
  <c r="D51" i="4" s="1"/>
  <c r="G15" i="4"/>
  <c r="D50" i="4" s="1"/>
  <c r="J15" i="4"/>
  <c r="F15" i="4"/>
  <c r="D49" i="4" s="1"/>
  <c r="I15" i="4"/>
  <c r="E15" i="4"/>
  <c r="D48" i="4" s="1"/>
  <c r="J18" i="4"/>
  <c r="F18" i="4"/>
  <c r="I18" i="4"/>
  <c r="E18" i="4"/>
  <c r="H18" i="4"/>
  <c r="G18" i="4"/>
  <c r="J22" i="4"/>
  <c r="F22" i="4"/>
  <c r="I22" i="4"/>
  <c r="E22" i="4"/>
  <c r="H22" i="4"/>
  <c r="G22" i="4"/>
  <c r="J23" i="4"/>
  <c r="F23" i="4"/>
  <c r="D65" i="4" s="1"/>
  <c r="I23" i="4"/>
  <c r="E23" i="4"/>
  <c r="D64" i="4" s="1"/>
  <c r="H23" i="4"/>
  <c r="D67" i="4" s="1"/>
  <c r="G23" i="4"/>
  <c r="D66" i="4" s="1"/>
  <c r="H4" i="4"/>
  <c r="H6" i="4"/>
  <c r="E4" i="4"/>
  <c r="E5" i="4"/>
  <c r="D28" i="4" s="1"/>
  <c r="I5" i="4"/>
  <c r="I6" i="4"/>
  <c r="E8" i="4"/>
  <c r="F4" i="4"/>
  <c r="J4" i="4"/>
  <c r="F5" i="4"/>
  <c r="D29" i="4" s="1"/>
  <c r="J5" i="4"/>
  <c r="F6" i="4"/>
  <c r="J6" i="4"/>
  <c r="F7" i="4"/>
  <c r="D33" i="4" s="1"/>
  <c r="J7" i="4"/>
  <c r="F8" i="4"/>
  <c r="J8" i="4"/>
  <c r="G9" i="4"/>
  <c r="D38" i="4" s="1"/>
  <c r="F12" i="4"/>
  <c r="J12" i="4"/>
  <c r="F16" i="4"/>
  <c r="J16" i="4"/>
  <c r="F17" i="4"/>
  <c r="D53" i="4" s="1"/>
  <c r="J17" i="4"/>
  <c r="G4" i="4"/>
  <c r="G5" i="4"/>
  <c r="D30" i="4" s="1"/>
  <c r="G6" i="4"/>
  <c r="G7" i="4"/>
  <c r="D34" i="4" s="1"/>
  <c r="G8" i="4"/>
  <c r="G12" i="4"/>
  <c r="G16" i="4"/>
  <c r="G17" i="4"/>
  <c r="D54" i="4" s="1"/>
  <c r="H8" i="4"/>
  <c r="H12" i="4"/>
  <c r="H16" i="4"/>
  <c r="H17" i="4"/>
  <c r="D55" i="4" s="1"/>
  <c r="H7" i="4"/>
  <c r="D35" i="4" s="1"/>
  <c r="E7" i="4"/>
  <c r="D32" i="4" s="1"/>
  <c r="E12" i="4"/>
  <c r="E16" i="4"/>
  <c r="E17" i="4"/>
  <c r="D52" i="4" s="1"/>
  <c r="H9" i="3"/>
  <c r="D39" i="3" s="1"/>
  <c r="F9" i="3"/>
  <c r="D37" i="3" s="1"/>
  <c r="E9" i="3"/>
  <c r="D36" i="3" s="1"/>
  <c r="I9" i="3"/>
  <c r="H13" i="3"/>
  <c r="D47" i="3" s="1"/>
  <c r="I13" i="3"/>
  <c r="E13" i="3"/>
  <c r="D44" i="3" s="1"/>
  <c r="J9" i="3"/>
  <c r="E12" i="3"/>
  <c r="F13" i="3"/>
  <c r="D45" i="3" s="1"/>
  <c r="I12" i="3"/>
  <c r="J13" i="3"/>
  <c r="H15" i="3"/>
  <c r="D51" i="3" s="1"/>
  <c r="G15" i="3"/>
  <c r="D50" i="3" s="1"/>
  <c r="J15" i="3"/>
  <c r="F15" i="3"/>
  <c r="D49" i="3" s="1"/>
  <c r="I15" i="3"/>
  <c r="E15" i="3"/>
  <c r="D48" i="3" s="1"/>
  <c r="J21" i="3"/>
  <c r="F21" i="3"/>
  <c r="D61" i="3" s="1"/>
  <c r="I21" i="3"/>
  <c r="E21" i="3"/>
  <c r="D60" i="3" s="1"/>
  <c r="H21" i="3"/>
  <c r="D63" i="3" s="1"/>
  <c r="G21" i="3"/>
  <c r="D62" i="3" s="1"/>
  <c r="J18" i="3"/>
  <c r="F18" i="3"/>
  <c r="I18" i="3"/>
  <c r="E18" i="3"/>
  <c r="H18" i="3"/>
  <c r="G18" i="3"/>
  <c r="J22" i="3"/>
  <c r="F22" i="3"/>
  <c r="I22" i="3"/>
  <c r="E22" i="3"/>
  <c r="H22" i="3"/>
  <c r="G22" i="3"/>
  <c r="G10" i="3"/>
  <c r="J10" i="3"/>
  <c r="F10" i="3"/>
  <c r="I10" i="3"/>
  <c r="E10" i="3"/>
  <c r="H10" i="3"/>
  <c r="G14" i="3"/>
  <c r="J14" i="3"/>
  <c r="F14" i="3"/>
  <c r="I14" i="3"/>
  <c r="E14" i="3"/>
  <c r="H14" i="3"/>
  <c r="I16" i="3"/>
  <c r="E16" i="3"/>
  <c r="H16" i="3"/>
  <c r="G16" i="3"/>
  <c r="J16" i="3"/>
  <c r="F16" i="3"/>
  <c r="J19" i="3"/>
  <c r="F19" i="3"/>
  <c r="D57" i="3" s="1"/>
  <c r="I19" i="3"/>
  <c r="E19" i="3"/>
  <c r="D56" i="3" s="1"/>
  <c r="H19" i="3"/>
  <c r="G19" i="3"/>
  <c r="D58" i="3" s="1"/>
  <c r="J23" i="3"/>
  <c r="F23" i="3"/>
  <c r="D65" i="3" s="1"/>
  <c r="I23" i="3"/>
  <c r="E23" i="3"/>
  <c r="D64" i="3" s="1"/>
  <c r="H23" i="3"/>
  <c r="D67" i="3" s="1"/>
  <c r="G23" i="3"/>
  <c r="D66" i="3" s="1"/>
  <c r="I17" i="3"/>
  <c r="E17" i="3"/>
  <c r="D52" i="3" s="1"/>
  <c r="H17" i="3"/>
  <c r="D55" i="3" s="1"/>
  <c r="G17" i="3"/>
  <c r="D54" i="3" s="1"/>
  <c r="J17" i="3"/>
  <c r="F17" i="3"/>
  <c r="D53" i="3" s="1"/>
  <c r="J20" i="3"/>
  <c r="F20" i="3"/>
  <c r="I20" i="3"/>
  <c r="E20" i="3"/>
  <c r="H20" i="3"/>
  <c r="D59" i="3" s="1"/>
  <c r="G20" i="3"/>
  <c r="J25" i="3"/>
  <c r="F25" i="3"/>
  <c r="I25" i="3"/>
  <c r="E25" i="3"/>
  <c r="H25" i="3"/>
  <c r="G25" i="3"/>
  <c r="I4" i="3"/>
  <c r="E6" i="3"/>
  <c r="I6" i="3"/>
  <c r="I7" i="3"/>
  <c r="I8" i="3"/>
  <c r="F4" i="3"/>
  <c r="J4" i="3"/>
  <c r="F5" i="3"/>
  <c r="D29" i="3" s="1"/>
  <c r="J5" i="3"/>
  <c r="F6" i="3"/>
  <c r="J6" i="3"/>
  <c r="F7" i="3"/>
  <c r="D33" i="3" s="1"/>
  <c r="J7" i="3"/>
  <c r="F8" i="3"/>
  <c r="J8" i="3"/>
  <c r="G9" i="3"/>
  <c r="D38" i="3" s="1"/>
  <c r="E11" i="3"/>
  <c r="D40" i="3" s="1"/>
  <c r="I11" i="3"/>
  <c r="F12" i="3"/>
  <c r="J12" i="3"/>
  <c r="G13" i="3"/>
  <c r="D46" i="3" s="1"/>
  <c r="H6" i="3"/>
  <c r="E4" i="3"/>
  <c r="I5" i="3"/>
  <c r="G4" i="3"/>
  <c r="G5" i="3"/>
  <c r="D30" i="3" s="1"/>
  <c r="G7" i="3"/>
  <c r="D34" i="3" s="1"/>
  <c r="G8" i="3"/>
  <c r="F11" i="3"/>
  <c r="D41" i="3" s="1"/>
  <c r="J11" i="3"/>
  <c r="G12" i="3"/>
  <c r="H8" i="3"/>
  <c r="G11" i="3"/>
  <c r="D42" i="3" s="1"/>
  <c r="H5" i="3"/>
  <c r="D31" i="3" s="1"/>
  <c r="H7" i="3"/>
  <c r="D35" i="3" s="1"/>
  <c r="C25" i="2" l="1"/>
  <c r="D25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M17" i="2"/>
  <c r="N17" i="2" s="1"/>
  <c r="O17" i="2" s="1"/>
  <c r="C17" i="2"/>
  <c r="D17" i="2" s="1"/>
  <c r="C16" i="2"/>
  <c r="D16" i="2" s="1"/>
  <c r="M15" i="2"/>
  <c r="N15" i="2" s="1"/>
  <c r="O15" i="2" s="1"/>
  <c r="C15" i="2"/>
  <c r="D15" i="2" s="1"/>
  <c r="M14" i="2"/>
  <c r="N14" i="2" s="1"/>
  <c r="O14" i="2" s="1"/>
  <c r="C14" i="2"/>
  <c r="D14" i="2" s="1"/>
  <c r="G14" i="2" s="1"/>
  <c r="M13" i="2"/>
  <c r="N13" i="2" s="1"/>
  <c r="O13" i="2" s="1"/>
  <c r="C13" i="2"/>
  <c r="D13" i="2" s="1"/>
  <c r="M12" i="2"/>
  <c r="N12" i="2" s="1"/>
  <c r="O12" i="2" s="1"/>
  <c r="C12" i="2"/>
  <c r="D12" i="2" s="1"/>
  <c r="M11" i="2"/>
  <c r="N11" i="2" s="1"/>
  <c r="O11" i="2" s="1"/>
  <c r="C11" i="2"/>
  <c r="D11" i="2" s="1"/>
  <c r="M10" i="2"/>
  <c r="N10" i="2" s="1"/>
  <c r="O10" i="2" s="1"/>
  <c r="C10" i="2"/>
  <c r="D10" i="2" s="1"/>
  <c r="G10" i="2" s="1"/>
  <c r="M9" i="2"/>
  <c r="N9" i="2" s="1"/>
  <c r="O9" i="2" s="1"/>
  <c r="C9" i="2"/>
  <c r="D9" i="2" s="1"/>
  <c r="M8" i="2"/>
  <c r="N8" i="2" s="1"/>
  <c r="O8" i="2" s="1"/>
  <c r="C8" i="2"/>
  <c r="D8" i="2" s="1"/>
  <c r="C7" i="2"/>
  <c r="D7" i="2" s="1"/>
  <c r="C6" i="2"/>
  <c r="D6" i="2" s="1"/>
  <c r="C5" i="2"/>
  <c r="D5" i="2" s="1"/>
  <c r="C4" i="2"/>
  <c r="D4" i="2" s="1"/>
  <c r="I6" i="2" l="1"/>
  <c r="E6" i="2"/>
  <c r="H6" i="2"/>
  <c r="G6" i="2"/>
  <c r="J6" i="2"/>
  <c r="F6" i="2"/>
  <c r="J9" i="2"/>
  <c r="F9" i="2"/>
  <c r="D37" i="2" s="1"/>
  <c r="I9" i="2"/>
  <c r="E9" i="2"/>
  <c r="D36" i="2" s="1"/>
  <c r="H9" i="2"/>
  <c r="D39" i="2" s="1"/>
  <c r="G9" i="2"/>
  <c r="D38" i="2" s="1"/>
  <c r="I12" i="2"/>
  <c r="E12" i="2"/>
  <c r="H12" i="2"/>
  <c r="G12" i="2"/>
  <c r="J12" i="2"/>
  <c r="F12" i="2"/>
  <c r="H15" i="2"/>
  <c r="D51" i="2" s="1"/>
  <c r="G15" i="2"/>
  <c r="D50" i="2" s="1"/>
  <c r="J15" i="2"/>
  <c r="F15" i="2"/>
  <c r="D49" i="2" s="1"/>
  <c r="I15" i="2"/>
  <c r="E15" i="2"/>
  <c r="D48" i="2" s="1"/>
  <c r="J21" i="2"/>
  <c r="F21" i="2"/>
  <c r="D61" i="2" s="1"/>
  <c r="I21" i="2"/>
  <c r="E21" i="2"/>
  <c r="D60" i="2" s="1"/>
  <c r="H21" i="2"/>
  <c r="D63" i="2" s="1"/>
  <c r="G21" i="2"/>
  <c r="D62" i="2" s="1"/>
  <c r="I7" i="2"/>
  <c r="E7" i="2"/>
  <c r="D32" i="2" s="1"/>
  <c r="H7" i="2"/>
  <c r="D35" i="2" s="1"/>
  <c r="G7" i="2"/>
  <c r="D34" i="2" s="1"/>
  <c r="J7" i="2"/>
  <c r="F7" i="2"/>
  <c r="D33" i="2" s="1"/>
  <c r="J18" i="2"/>
  <c r="F18" i="2"/>
  <c r="I18" i="2"/>
  <c r="E18" i="2"/>
  <c r="H18" i="2"/>
  <c r="G18" i="2"/>
  <c r="J22" i="2"/>
  <c r="F22" i="2"/>
  <c r="I22" i="2"/>
  <c r="E22" i="2"/>
  <c r="H22" i="2"/>
  <c r="G22" i="2"/>
  <c r="I4" i="2"/>
  <c r="E4" i="2"/>
  <c r="H4" i="2"/>
  <c r="G4" i="2"/>
  <c r="J4" i="2"/>
  <c r="F4" i="2"/>
  <c r="I8" i="2"/>
  <c r="E8" i="2"/>
  <c r="H8" i="2"/>
  <c r="G8" i="2"/>
  <c r="J8" i="2"/>
  <c r="F8" i="2"/>
  <c r="H11" i="2"/>
  <c r="D43" i="2" s="1"/>
  <c r="G11" i="2"/>
  <c r="D42" i="2" s="1"/>
  <c r="J11" i="2"/>
  <c r="F11" i="2"/>
  <c r="D41" i="2" s="1"/>
  <c r="I11" i="2"/>
  <c r="E11" i="2"/>
  <c r="D40" i="2" s="1"/>
  <c r="J13" i="2"/>
  <c r="F13" i="2"/>
  <c r="D45" i="2" s="1"/>
  <c r="I13" i="2"/>
  <c r="E13" i="2"/>
  <c r="D44" i="2" s="1"/>
  <c r="H13" i="2"/>
  <c r="D47" i="2" s="1"/>
  <c r="G13" i="2"/>
  <c r="D46" i="2" s="1"/>
  <c r="I16" i="2"/>
  <c r="E16" i="2"/>
  <c r="H16" i="2"/>
  <c r="G16" i="2"/>
  <c r="J16" i="2"/>
  <c r="F16" i="2"/>
  <c r="J19" i="2"/>
  <c r="F19" i="2"/>
  <c r="D57" i="2" s="1"/>
  <c r="I19" i="2"/>
  <c r="E19" i="2"/>
  <c r="D56" i="2" s="1"/>
  <c r="H19" i="2"/>
  <c r="G19" i="2"/>
  <c r="D58" i="2" s="1"/>
  <c r="J23" i="2"/>
  <c r="F23" i="2"/>
  <c r="D65" i="2" s="1"/>
  <c r="I23" i="2"/>
  <c r="E23" i="2"/>
  <c r="D64" i="2" s="1"/>
  <c r="H23" i="2"/>
  <c r="D67" i="2" s="1"/>
  <c r="G23" i="2"/>
  <c r="D66" i="2" s="1"/>
  <c r="I5" i="2"/>
  <c r="E5" i="2"/>
  <c r="D28" i="2" s="1"/>
  <c r="H5" i="2"/>
  <c r="D31" i="2" s="1"/>
  <c r="G5" i="2"/>
  <c r="D30" i="2" s="1"/>
  <c r="J5" i="2"/>
  <c r="F5" i="2"/>
  <c r="D29" i="2" s="1"/>
  <c r="I17" i="2"/>
  <c r="E17" i="2"/>
  <c r="D52" i="2" s="1"/>
  <c r="H17" i="2"/>
  <c r="D55" i="2" s="1"/>
  <c r="G17" i="2"/>
  <c r="D54" i="2" s="1"/>
  <c r="J17" i="2"/>
  <c r="F17" i="2"/>
  <c r="D53" i="2" s="1"/>
  <c r="J20" i="2"/>
  <c r="F20" i="2"/>
  <c r="I20" i="2"/>
  <c r="E20" i="2"/>
  <c r="H20" i="2"/>
  <c r="D59" i="2" s="1"/>
  <c r="G20" i="2"/>
  <c r="J25" i="2"/>
  <c r="F25" i="2"/>
  <c r="I25" i="2"/>
  <c r="E25" i="2"/>
  <c r="H25" i="2"/>
  <c r="G25" i="2"/>
  <c r="H10" i="2"/>
  <c r="H14" i="2"/>
  <c r="E10" i="2"/>
  <c r="I10" i="2"/>
  <c r="E14" i="2"/>
  <c r="I14" i="2"/>
  <c r="F10" i="2"/>
  <c r="J10" i="2"/>
  <c r="F14" i="2"/>
  <c r="J14" i="2"/>
</calcChain>
</file>

<file path=xl/sharedStrings.xml><?xml version="1.0" encoding="utf-8"?>
<sst xmlns="http://schemas.openxmlformats.org/spreadsheetml/2006/main" count="246" uniqueCount="39">
  <si>
    <t>dilution</t>
  </si>
  <si>
    <t>dGH</t>
  </si>
  <si>
    <t>CaO</t>
  </si>
  <si>
    <t>mg/l</t>
  </si>
  <si>
    <t>Ca</t>
  </si>
  <si>
    <t>mmol/l</t>
  </si>
  <si>
    <t>in %</t>
  </si>
  <si>
    <t>in g / kg</t>
  </si>
  <si>
    <t>GLDA in recipe</t>
  </si>
  <si>
    <t>in mmol / kg</t>
  </si>
  <si>
    <t>1:60</t>
  </si>
  <si>
    <t>1:20</t>
  </si>
  <si>
    <t>1:40</t>
  </si>
  <si>
    <t>1:80</t>
  </si>
  <si>
    <t>GL-47-S in recipe</t>
  </si>
  <si>
    <t>Gl-47-S in recipe</t>
  </si>
  <si>
    <t>soft</t>
  </si>
  <si>
    <t>medium</t>
  </si>
  <si>
    <t>hard</t>
  </si>
  <si>
    <t>very hard</t>
  </si>
  <si>
    <t>1:400</t>
  </si>
  <si>
    <t>MG CaCO3 =</t>
  </si>
  <si>
    <t>MG GLDA =</t>
  </si>
  <si>
    <t>% assay GL-47-S =</t>
  </si>
  <si>
    <t>Ca binding capacity in mg CaCO3 / l at dilution</t>
  </si>
  <si>
    <t>CaCO3</t>
  </si>
  <si>
    <t>mg / l</t>
  </si>
  <si>
    <t>capacity in mg CaCO3 per kg diluted cleaner</t>
  </si>
  <si>
    <t>1:X</t>
  </si>
  <si>
    <t>X=</t>
  </si>
  <si>
    <t>ADW about 8 l water</t>
  </si>
  <si>
    <t>M-40 in recipe</t>
  </si>
  <si>
    <t>MGDA in recipe</t>
  </si>
  <si>
    <t>GL-38 in recipe</t>
  </si>
  <si>
    <t>Gl-38 in recipe</t>
  </si>
  <si>
    <t>% assay GL-38 =</t>
  </si>
  <si>
    <t>MG MGDA =</t>
  </si>
  <si>
    <t>% assay M-40 =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</si>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</sst>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3" xfId="0" applyNumberFormat="1" applyBorder="1" applyAlignment="1">
      <alignment horizontal="center"/>
    </xf>
    <xf numFmtId="2" fontId="0" fillId="0" borderId="3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1" fontId="0" fillId="0" borderId="3" xfId="0" applyNumberFormat="1" applyBorder="1"/>
    <xf numFmtId="1" fontId="0" fillId="0" borderId="0" xfId="0" applyNumberFormat="1"/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64" fontId="0" fillId="0" borderId="10" xfId="0" applyNumberFormat="1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9" xfId="0" applyNumberFormat="1" applyBorder="1"/>
    <xf numFmtId="1" fontId="0" fillId="0" borderId="9" xfId="0" applyNumberFormat="1" applyBorder="1"/>
    <xf numFmtId="2" fontId="0" fillId="0" borderId="3" xfId="0" applyNumberFormat="1" applyFill="1" applyBorder="1"/>
    <xf numFmtId="1" fontId="0" fillId="0" borderId="3" xfId="0" applyNumberFormat="1" applyFill="1" applyBorder="1"/>
    <xf numFmtId="49" fontId="0" fillId="0" borderId="4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3" xfId="0" quotePrefix="1" applyNumberFormat="1" applyFill="1" applyBorder="1" applyAlignment="1">
      <alignment horizontal="center"/>
    </xf>
    <xf numFmtId="0" fontId="0" fillId="0" borderId="14" xfId="0" applyBorder="1"/>
    <xf numFmtId="0" fontId="3" fillId="0" borderId="0" xfId="0" applyFont="1"/>
    <xf numFmtId="0" fontId="2" fillId="0" borderId="0" xfId="0" applyFont="1"/>
    <xf numFmtId="2" fontId="0" fillId="0" borderId="16" xfId="0" applyNumberFormat="1" applyFill="1" applyBorder="1"/>
    <xf numFmtId="1" fontId="0" fillId="0" borderId="16" xfId="0" applyNumberFormat="1" applyBorder="1"/>
    <xf numFmtId="2" fontId="0" fillId="0" borderId="16" xfId="0" applyNumberFormat="1" applyBorder="1"/>
    <xf numFmtId="0" fontId="0" fillId="0" borderId="18" xfId="0" applyBorder="1" applyAlignment="1">
      <alignment horizontal="center"/>
    </xf>
    <xf numFmtId="2" fontId="0" fillId="0" borderId="8" xfId="0" applyNumberFormat="1" applyBorder="1"/>
    <xf numFmtId="1" fontId="0" fillId="0" borderId="8" xfId="0" applyNumberFormat="1" applyBorder="1"/>
    <xf numFmtId="1" fontId="0" fillId="0" borderId="19" xfId="0" applyNumberFormat="1" applyBorder="1"/>
    <xf numFmtId="1" fontId="0" fillId="0" borderId="4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0" fontId="2" fillId="5" borderId="15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1" fontId="0" fillId="6" borderId="17" xfId="0" applyNumberFormat="1" applyFill="1" applyBorder="1"/>
    <xf numFmtId="0" fontId="0" fillId="0" borderId="4" xfId="0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CaCO</a:t>
            </a:r>
            <a:r>
              <a:rPr lang="nl-NL" baseline="-25000"/>
              <a:t>3</a:t>
            </a:r>
            <a:r>
              <a:rPr lang="nl-NL"/>
              <a:t> binding capacity vs. amount of GL-47-S &amp; dilution of cleaner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'GL-47-S mg CaCO3 capacity'!$B$28:$C$67</c:f>
              <c:multiLvlStrCache>
                <c:ptCount val="40"/>
                <c:lvl>
                  <c:pt idx="0">
                    <c:v>1:20</c:v>
                  </c:pt>
                  <c:pt idx="1">
                    <c:v>1:40</c:v>
                  </c:pt>
                  <c:pt idx="2">
                    <c:v>1:60</c:v>
                  </c:pt>
                  <c:pt idx="3">
                    <c:v>1:80</c:v>
                  </c:pt>
                  <c:pt idx="4">
                    <c:v>1:20</c:v>
                  </c:pt>
                  <c:pt idx="5">
                    <c:v>1:40</c:v>
                  </c:pt>
                  <c:pt idx="6">
                    <c:v>1:60</c:v>
                  </c:pt>
                  <c:pt idx="7">
                    <c:v>1:80</c:v>
                  </c:pt>
                  <c:pt idx="8">
                    <c:v>1:20</c:v>
                  </c:pt>
                  <c:pt idx="9">
                    <c:v>1:40</c:v>
                  </c:pt>
                  <c:pt idx="10">
                    <c:v>1:60</c:v>
                  </c:pt>
                  <c:pt idx="11">
                    <c:v>1:80</c:v>
                  </c:pt>
                  <c:pt idx="12">
                    <c:v>1:20</c:v>
                  </c:pt>
                  <c:pt idx="13">
                    <c:v>1:40</c:v>
                  </c:pt>
                  <c:pt idx="14">
                    <c:v>1:60</c:v>
                  </c:pt>
                  <c:pt idx="15">
                    <c:v>1:80</c:v>
                  </c:pt>
                  <c:pt idx="16">
                    <c:v>1:20</c:v>
                  </c:pt>
                  <c:pt idx="17">
                    <c:v>1:40</c:v>
                  </c:pt>
                  <c:pt idx="18">
                    <c:v>1:60</c:v>
                  </c:pt>
                  <c:pt idx="19">
                    <c:v>1:80</c:v>
                  </c:pt>
                  <c:pt idx="20">
                    <c:v>1:20</c:v>
                  </c:pt>
                  <c:pt idx="21">
                    <c:v>1:40</c:v>
                  </c:pt>
                  <c:pt idx="22">
                    <c:v>1:60</c:v>
                  </c:pt>
                  <c:pt idx="23">
                    <c:v>1:80</c:v>
                  </c:pt>
                  <c:pt idx="24">
                    <c:v>1:20</c:v>
                  </c:pt>
                  <c:pt idx="25">
                    <c:v>1:40</c:v>
                  </c:pt>
                  <c:pt idx="26">
                    <c:v>1:60</c:v>
                  </c:pt>
                  <c:pt idx="27">
                    <c:v>1:80</c:v>
                  </c:pt>
                  <c:pt idx="28">
                    <c:v>1:20</c:v>
                  </c:pt>
                  <c:pt idx="29">
                    <c:v>1:40</c:v>
                  </c:pt>
                  <c:pt idx="30">
                    <c:v>1:60</c:v>
                  </c:pt>
                  <c:pt idx="31">
                    <c:v>1:80</c:v>
                  </c:pt>
                  <c:pt idx="32">
                    <c:v>1:20</c:v>
                  </c:pt>
                  <c:pt idx="33">
                    <c:v>1:40</c:v>
                  </c:pt>
                  <c:pt idx="34">
                    <c:v>1:60</c:v>
                  </c:pt>
                  <c:pt idx="35">
                    <c:v>1:80</c:v>
                  </c:pt>
                  <c:pt idx="36">
                    <c:v>1:20</c:v>
                  </c:pt>
                  <c:pt idx="37">
                    <c:v>1:40</c:v>
                  </c:pt>
                  <c:pt idx="38">
                    <c:v>1:60</c:v>
                  </c:pt>
                  <c:pt idx="39">
                    <c:v>1:80</c:v>
                  </c:pt>
                </c:lvl>
                <c:lvl>
                  <c:pt idx="0">
                    <c:v>2%</c:v>
                  </c:pt>
                  <c:pt idx="4">
                    <c:v>4%</c:v>
                  </c:pt>
                  <c:pt idx="8">
                    <c:v>6%</c:v>
                  </c:pt>
                  <c:pt idx="12">
                    <c:v>8%</c:v>
                  </c:pt>
                  <c:pt idx="16">
                    <c:v>10%</c:v>
                  </c:pt>
                  <c:pt idx="20">
                    <c:v>12%</c:v>
                  </c:pt>
                  <c:pt idx="24">
                    <c:v>14%</c:v>
                  </c:pt>
                  <c:pt idx="28">
                    <c:v>16%</c:v>
                  </c:pt>
                  <c:pt idx="32">
                    <c:v>18%</c:v>
                  </c:pt>
                  <c:pt idx="36">
                    <c:v>20%</c:v>
                  </c:pt>
                </c:lvl>
              </c:multiLvlStrCache>
            </c:multiLvlStrRef>
          </c:cat>
          <c:val>
            <c:numRef>
              <c:f>'GL-47-S mg CaCO3 capacity'!$D$28:$D$67</c:f>
              <c:numCache>
                <c:formatCode>0</c:formatCode>
                <c:ptCount val="40"/>
                <c:pt idx="0">
                  <c:v>127.4267268855705</c:v>
                </c:pt>
                <c:pt idx="1">
                  <c:v>65.267347916999526</c:v>
                </c:pt>
                <c:pt idx="2">
                  <c:v>43.868217452409517</c:v>
                </c:pt>
                <c:pt idx="3">
                  <c:v>33.036558822184944</c:v>
                </c:pt>
                <c:pt idx="4">
                  <c:v>254.85345377114101</c:v>
                </c:pt>
                <c:pt idx="5">
                  <c:v>130.53469583399905</c:v>
                </c:pt>
                <c:pt idx="6">
                  <c:v>87.736434904819035</c:v>
                </c:pt>
                <c:pt idx="7">
                  <c:v>66.073117644369887</c:v>
                </c:pt>
                <c:pt idx="8">
                  <c:v>382.28018065671154</c:v>
                </c:pt>
                <c:pt idx="9">
                  <c:v>195.80204375099859</c:v>
                </c:pt>
                <c:pt idx="10">
                  <c:v>131.60465235722859</c:v>
                </c:pt>
                <c:pt idx="11">
                  <c:v>99.109676466554845</c:v>
                </c:pt>
                <c:pt idx="12">
                  <c:v>509.70690754228201</c:v>
                </c:pt>
                <c:pt idx="13">
                  <c:v>261.0693916679981</c:v>
                </c:pt>
                <c:pt idx="14">
                  <c:v>175.47286980963807</c:v>
                </c:pt>
                <c:pt idx="15">
                  <c:v>132.14623528873977</c:v>
                </c:pt>
                <c:pt idx="16">
                  <c:v>637.13363442785248</c:v>
                </c:pt>
                <c:pt idx="17">
                  <c:v>326.33673958499759</c:v>
                </c:pt>
                <c:pt idx="18">
                  <c:v>219.34108726204758</c:v>
                </c:pt>
                <c:pt idx="19">
                  <c:v>165.18279411092473</c:v>
                </c:pt>
                <c:pt idx="20">
                  <c:v>764.56036131342307</c:v>
                </c:pt>
                <c:pt idx="21">
                  <c:v>391.60408750199718</c:v>
                </c:pt>
                <c:pt idx="22">
                  <c:v>263.20930471445718</c:v>
                </c:pt>
                <c:pt idx="23">
                  <c:v>198.21935293310969</c:v>
                </c:pt>
                <c:pt idx="24">
                  <c:v>891.98708819899355</c:v>
                </c:pt>
                <c:pt idx="25">
                  <c:v>456.87143541899673</c:v>
                </c:pt>
                <c:pt idx="26">
                  <c:v>307.07752216686663</c:v>
                </c:pt>
                <c:pt idx="27">
                  <c:v>231.25591175529465</c:v>
                </c:pt>
                <c:pt idx="28">
                  <c:v>1019.413815084564</c:v>
                </c:pt>
                <c:pt idx="29">
                  <c:v>522.13878333599621</c:v>
                </c:pt>
                <c:pt idx="30">
                  <c:v>350.94573961927614</c:v>
                </c:pt>
                <c:pt idx="31">
                  <c:v>280.81074998857207</c:v>
                </c:pt>
                <c:pt idx="32">
                  <c:v>1146.8405419701346</c:v>
                </c:pt>
                <c:pt idx="33">
                  <c:v>587.40613125299581</c:v>
                </c:pt>
                <c:pt idx="34">
                  <c:v>394.81395707168571</c:v>
                </c:pt>
                <c:pt idx="35">
                  <c:v>297.32902939966453</c:v>
                </c:pt>
                <c:pt idx="36">
                  <c:v>1274.267268855705</c:v>
                </c:pt>
                <c:pt idx="37">
                  <c:v>652.67347916999518</c:v>
                </c:pt>
                <c:pt idx="38">
                  <c:v>438.68217452409516</c:v>
                </c:pt>
                <c:pt idx="39">
                  <c:v>330.36558822184946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6E-4F65-8974-59409B2F3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23104"/>
        <c:axId val="79029376"/>
      </c:barChart>
      <c:catAx>
        <c:axId val="7902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%GL-47-S in recipe and dilution of cleaner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79029376"/>
        <c:crosses val="autoZero"/>
        <c:auto val="1"/>
        <c:lblAlgn val="ctr"/>
        <c:lblOffset val="100"/>
        <c:noMultiLvlLbl val="0"/>
      </c:catAx>
      <c:valAx>
        <c:axId val="79029376"/>
        <c:scaling>
          <c:orientation val="minMax"/>
          <c:max val="7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CaCO</a:t>
                </a:r>
                <a:r>
                  <a:rPr lang="en-US" sz="1600" baseline="-25000"/>
                  <a:t>3</a:t>
                </a:r>
                <a:r>
                  <a:rPr lang="en-US" sz="1600"/>
                  <a:t> binding capacity in mg/l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out"/>
        <c:tickLblPos val="nextTo"/>
        <c:crossAx val="79023104"/>
        <c:crosses val="autoZero"/>
        <c:crossBetween val="between"/>
        <c:majorUnit val="100"/>
        <c:min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CaCO</a:t>
            </a:r>
            <a:r>
              <a:rPr lang="nl-NL" baseline="-25000"/>
              <a:t>3</a:t>
            </a:r>
            <a:r>
              <a:rPr lang="nl-NL"/>
              <a:t> binding capacity vs. amount of GL-38 &amp; dilution of cleaner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'GL-38 mg CaCO3 capacity'!$B$28:$C$67</c:f>
              <c:multiLvlStrCache>
                <c:ptCount val="40"/>
                <c:lvl>
                  <c:pt idx="0">
                    <c:v>1:20</c:v>
                  </c:pt>
                  <c:pt idx="1">
                    <c:v>1:40</c:v>
                  </c:pt>
                  <c:pt idx="2">
                    <c:v>1:60</c:v>
                  </c:pt>
                  <c:pt idx="3">
                    <c:v>1:80</c:v>
                  </c:pt>
                  <c:pt idx="4">
                    <c:v>1:20</c:v>
                  </c:pt>
                  <c:pt idx="5">
                    <c:v>1:40</c:v>
                  </c:pt>
                  <c:pt idx="6">
                    <c:v>1:60</c:v>
                  </c:pt>
                  <c:pt idx="7">
                    <c:v>1:80</c:v>
                  </c:pt>
                  <c:pt idx="8">
                    <c:v>1:20</c:v>
                  </c:pt>
                  <c:pt idx="9">
                    <c:v>1:40</c:v>
                  </c:pt>
                  <c:pt idx="10">
                    <c:v>1:60</c:v>
                  </c:pt>
                  <c:pt idx="11">
                    <c:v>1:80</c:v>
                  </c:pt>
                  <c:pt idx="12">
                    <c:v>1:20</c:v>
                  </c:pt>
                  <c:pt idx="13">
                    <c:v>1:40</c:v>
                  </c:pt>
                  <c:pt idx="14">
                    <c:v>1:60</c:v>
                  </c:pt>
                  <c:pt idx="15">
                    <c:v>1:80</c:v>
                  </c:pt>
                  <c:pt idx="16">
                    <c:v>1:20</c:v>
                  </c:pt>
                  <c:pt idx="17">
                    <c:v>1:40</c:v>
                  </c:pt>
                  <c:pt idx="18">
                    <c:v>1:60</c:v>
                  </c:pt>
                  <c:pt idx="19">
                    <c:v>1:80</c:v>
                  </c:pt>
                  <c:pt idx="20">
                    <c:v>1:20</c:v>
                  </c:pt>
                  <c:pt idx="21">
                    <c:v>1:40</c:v>
                  </c:pt>
                  <c:pt idx="22">
                    <c:v>1:60</c:v>
                  </c:pt>
                  <c:pt idx="23">
                    <c:v>1:80</c:v>
                  </c:pt>
                  <c:pt idx="24">
                    <c:v>1:20</c:v>
                  </c:pt>
                  <c:pt idx="25">
                    <c:v>1:40</c:v>
                  </c:pt>
                  <c:pt idx="26">
                    <c:v>1:60</c:v>
                  </c:pt>
                  <c:pt idx="27">
                    <c:v>1:80</c:v>
                  </c:pt>
                  <c:pt idx="28">
                    <c:v>1:20</c:v>
                  </c:pt>
                  <c:pt idx="29">
                    <c:v>1:40</c:v>
                  </c:pt>
                  <c:pt idx="30">
                    <c:v>1:60</c:v>
                  </c:pt>
                  <c:pt idx="31">
                    <c:v>1:80</c:v>
                  </c:pt>
                  <c:pt idx="32">
                    <c:v>1:20</c:v>
                  </c:pt>
                  <c:pt idx="33">
                    <c:v>1:40</c:v>
                  </c:pt>
                  <c:pt idx="34">
                    <c:v>1:60</c:v>
                  </c:pt>
                  <c:pt idx="35">
                    <c:v>1:80</c:v>
                  </c:pt>
                  <c:pt idx="36">
                    <c:v>1:20</c:v>
                  </c:pt>
                  <c:pt idx="37">
                    <c:v>1:40</c:v>
                  </c:pt>
                  <c:pt idx="38">
                    <c:v>1:60</c:v>
                  </c:pt>
                  <c:pt idx="39">
                    <c:v>1:80</c:v>
                  </c:pt>
                </c:lvl>
                <c:lvl>
                  <c:pt idx="0">
                    <c:v>2%</c:v>
                  </c:pt>
                  <c:pt idx="4">
                    <c:v>4%</c:v>
                  </c:pt>
                  <c:pt idx="8">
                    <c:v>6%</c:v>
                  </c:pt>
                  <c:pt idx="12">
                    <c:v>8%</c:v>
                  </c:pt>
                  <c:pt idx="16">
                    <c:v>10%</c:v>
                  </c:pt>
                  <c:pt idx="20">
                    <c:v>12%</c:v>
                  </c:pt>
                  <c:pt idx="24">
                    <c:v>14%</c:v>
                  </c:pt>
                  <c:pt idx="28">
                    <c:v>16%</c:v>
                  </c:pt>
                  <c:pt idx="32">
                    <c:v>18%</c:v>
                  </c:pt>
                  <c:pt idx="36">
                    <c:v>20%</c:v>
                  </c:pt>
                </c:lvl>
              </c:multiLvlStrCache>
            </c:multiLvlStrRef>
          </c:cat>
          <c:val>
            <c:numRef>
              <c:f>'GL-38 mg CaCO3 capacity'!$D$28:$D$67</c:f>
              <c:numCache>
                <c:formatCode>0</c:formatCode>
                <c:ptCount val="40"/>
                <c:pt idx="0">
                  <c:v>103.02586429046127</c:v>
                </c:pt>
                <c:pt idx="1">
                  <c:v>52.769345124382596</c:v>
                </c:pt>
                <c:pt idx="2">
                  <c:v>35.467920493437482</c:v>
                </c:pt>
                <c:pt idx="3">
                  <c:v>26.710409260489953</c:v>
                </c:pt>
                <c:pt idx="4">
                  <c:v>206.05172858092254</c:v>
                </c:pt>
                <c:pt idx="5">
                  <c:v>105.53869024876519</c:v>
                </c:pt>
                <c:pt idx="6">
                  <c:v>70.935840986874965</c:v>
                </c:pt>
                <c:pt idx="7">
                  <c:v>53.420818520979907</c:v>
                </c:pt>
                <c:pt idx="8">
                  <c:v>309.07759287138384</c:v>
                </c:pt>
                <c:pt idx="9">
                  <c:v>158.30803537314782</c:v>
                </c:pt>
                <c:pt idx="10">
                  <c:v>106.40376148031247</c:v>
                </c:pt>
                <c:pt idx="11">
                  <c:v>80.131227781469875</c:v>
                </c:pt>
                <c:pt idx="12">
                  <c:v>412.10345716184509</c:v>
                </c:pt>
                <c:pt idx="13">
                  <c:v>211.07738049753038</c:v>
                </c:pt>
                <c:pt idx="14">
                  <c:v>141.87168197374993</c:v>
                </c:pt>
                <c:pt idx="15">
                  <c:v>106.84163704195981</c:v>
                </c:pt>
                <c:pt idx="16">
                  <c:v>515.12932145230639</c:v>
                </c:pt>
                <c:pt idx="17">
                  <c:v>263.84672562191304</c:v>
                </c:pt>
                <c:pt idx="18">
                  <c:v>177.33960246718743</c:v>
                </c:pt>
                <c:pt idx="19">
                  <c:v>133.55204630244981</c:v>
                </c:pt>
                <c:pt idx="20">
                  <c:v>618.15518574276769</c:v>
                </c:pt>
                <c:pt idx="21">
                  <c:v>316.61607074629563</c:v>
                </c:pt>
                <c:pt idx="22">
                  <c:v>212.80752296062494</c:v>
                </c:pt>
                <c:pt idx="23">
                  <c:v>160.26245556293975</c:v>
                </c:pt>
                <c:pt idx="24">
                  <c:v>721.18105003322898</c:v>
                </c:pt>
                <c:pt idx="25">
                  <c:v>369.38541587067823</c:v>
                </c:pt>
                <c:pt idx="26">
                  <c:v>248.27544345406241</c:v>
                </c:pt>
                <c:pt idx="27">
                  <c:v>186.97286482342972</c:v>
                </c:pt>
                <c:pt idx="28">
                  <c:v>824.20691432369017</c:v>
                </c:pt>
                <c:pt idx="29">
                  <c:v>422.15476099506077</c:v>
                </c:pt>
                <c:pt idx="30">
                  <c:v>283.74336394749986</c:v>
                </c:pt>
                <c:pt idx="31">
                  <c:v>227.0384787141646</c:v>
                </c:pt>
                <c:pt idx="32">
                  <c:v>927.23277861415136</c:v>
                </c:pt>
                <c:pt idx="33">
                  <c:v>474.92410611944342</c:v>
                </c:pt>
                <c:pt idx="34">
                  <c:v>319.21128444093739</c:v>
                </c:pt>
                <c:pt idx="35">
                  <c:v>240.39368334440962</c:v>
                </c:pt>
                <c:pt idx="36">
                  <c:v>1030.2586429046128</c:v>
                </c:pt>
                <c:pt idx="37">
                  <c:v>527.69345124382608</c:v>
                </c:pt>
                <c:pt idx="38">
                  <c:v>354.67920493437487</c:v>
                </c:pt>
                <c:pt idx="39">
                  <c:v>267.10409260489962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F7-4812-BC8E-054A55445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58816"/>
        <c:axId val="79089664"/>
      </c:barChart>
      <c:catAx>
        <c:axId val="7905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%GL-38 in recipe and dilution of cleaner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79089664"/>
        <c:crosses val="autoZero"/>
        <c:auto val="1"/>
        <c:lblAlgn val="ctr"/>
        <c:lblOffset val="100"/>
        <c:noMultiLvlLbl val="0"/>
      </c:catAx>
      <c:valAx>
        <c:axId val="79089664"/>
        <c:scaling>
          <c:orientation val="minMax"/>
          <c:max val="7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CaCO</a:t>
                </a:r>
                <a:r>
                  <a:rPr lang="en-US" sz="1600" baseline="-25000"/>
                  <a:t>3</a:t>
                </a:r>
                <a:r>
                  <a:rPr lang="en-US" sz="1600"/>
                  <a:t> binding capacity in mg/l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out"/>
        <c:tickLblPos val="nextTo"/>
        <c:crossAx val="79058816"/>
        <c:crosses val="autoZero"/>
        <c:crossBetween val="between"/>
        <c:majorUnit val="100"/>
        <c:min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CaCO</a:t>
            </a:r>
            <a:r>
              <a:rPr lang="nl-NL" baseline="-25000"/>
              <a:t>3</a:t>
            </a:r>
            <a:r>
              <a:rPr lang="nl-NL"/>
              <a:t> binding capacity vs. amount of M-40 &amp; dilution of cleaner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'M-40 mg CaCO3 capacity'!$B$28:$C$67</c:f>
              <c:multiLvlStrCache>
                <c:ptCount val="40"/>
                <c:lvl>
                  <c:pt idx="0">
                    <c:v>1:20</c:v>
                  </c:pt>
                  <c:pt idx="1">
                    <c:v>1:40</c:v>
                  </c:pt>
                  <c:pt idx="2">
                    <c:v>1:60</c:v>
                  </c:pt>
                  <c:pt idx="3">
                    <c:v>1:80</c:v>
                  </c:pt>
                  <c:pt idx="4">
                    <c:v>1:20</c:v>
                  </c:pt>
                  <c:pt idx="5">
                    <c:v>1:40</c:v>
                  </c:pt>
                  <c:pt idx="6">
                    <c:v>1:60</c:v>
                  </c:pt>
                  <c:pt idx="7">
                    <c:v>1:80</c:v>
                  </c:pt>
                  <c:pt idx="8">
                    <c:v>1:20</c:v>
                  </c:pt>
                  <c:pt idx="9">
                    <c:v>1:40</c:v>
                  </c:pt>
                  <c:pt idx="10">
                    <c:v>1:60</c:v>
                  </c:pt>
                  <c:pt idx="11">
                    <c:v>1:80</c:v>
                  </c:pt>
                  <c:pt idx="12">
                    <c:v>1:20</c:v>
                  </c:pt>
                  <c:pt idx="13">
                    <c:v>1:40</c:v>
                  </c:pt>
                  <c:pt idx="14">
                    <c:v>1:60</c:v>
                  </c:pt>
                  <c:pt idx="15">
                    <c:v>1:80</c:v>
                  </c:pt>
                  <c:pt idx="16">
                    <c:v>1:20</c:v>
                  </c:pt>
                  <c:pt idx="17">
                    <c:v>1:40</c:v>
                  </c:pt>
                  <c:pt idx="18">
                    <c:v>1:60</c:v>
                  </c:pt>
                  <c:pt idx="19">
                    <c:v>1:80</c:v>
                  </c:pt>
                  <c:pt idx="20">
                    <c:v>1:20</c:v>
                  </c:pt>
                  <c:pt idx="21">
                    <c:v>1:40</c:v>
                  </c:pt>
                  <c:pt idx="22">
                    <c:v>1:60</c:v>
                  </c:pt>
                  <c:pt idx="23">
                    <c:v>1:80</c:v>
                  </c:pt>
                  <c:pt idx="24">
                    <c:v>1:20</c:v>
                  </c:pt>
                  <c:pt idx="25">
                    <c:v>1:40</c:v>
                  </c:pt>
                  <c:pt idx="26">
                    <c:v>1:60</c:v>
                  </c:pt>
                  <c:pt idx="27">
                    <c:v>1:80</c:v>
                  </c:pt>
                  <c:pt idx="28">
                    <c:v>1:20</c:v>
                  </c:pt>
                  <c:pt idx="29">
                    <c:v>1:40</c:v>
                  </c:pt>
                  <c:pt idx="30">
                    <c:v>1:60</c:v>
                  </c:pt>
                  <c:pt idx="31">
                    <c:v>1:80</c:v>
                  </c:pt>
                  <c:pt idx="32">
                    <c:v>1:20</c:v>
                  </c:pt>
                  <c:pt idx="33">
                    <c:v>1:40</c:v>
                  </c:pt>
                  <c:pt idx="34">
                    <c:v>1:60</c:v>
                  </c:pt>
                  <c:pt idx="35">
                    <c:v>1:80</c:v>
                  </c:pt>
                  <c:pt idx="36">
                    <c:v>1:20</c:v>
                  </c:pt>
                  <c:pt idx="37">
                    <c:v>1:40</c:v>
                  </c:pt>
                  <c:pt idx="38">
                    <c:v>1:60</c:v>
                  </c:pt>
                  <c:pt idx="39">
                    <c:v>1:80</c:v>
                  </c:pt>
                </c:lvl>
                <c:lvl>
                  <c:pt idx="0">
                    <c:v>2%</c:v>
                  </c:pt>
                  <c:pt idx="4">
                    <c:v>4%</c:v>
                  </c:pt>
                  <c:pt idx="8">
                    <c:v>6%</c:v>
                  </c:pt>
                  <c:pt idx="12">
                    <c:v>8%</c:v>
                  </c:pt>
                  <c:pt idx="16">
                    <c:v>10%</c:v>
                  </c:pt>
                  <c:pt idx="20">
                    <c:v>12%</c:v>
                  </c:pt>
                  <c:pt idx="24">
                    <c:v>14%</c:v>
                  </c:pt>
                  <c:pt idx="28">
                    <c:v>16%</c:v>
                  </c:pt>
                  <c:pt idx="32">
                    <c:v>18%</c:v>
                  </c:pt>
                  <c:pt idx="36">
                    <c:v>20%</c:v>
                  </c:pt>
                </c:lvl>
              </c:multiLvlStrCache>
            </c:multiLvlStrRef>
          </c:cat>
          <c:val>
            <c:numRef>
              <c:f>'M-40 mg CaCO3 capacity'!$D$28:$D$67</c:f>
              <c:numCache>
                <c:formatCode>0</c:formatCode>
                <c:ptCount val="40"/>
                <c:pt idx="0">
                  <c:v>140.45072104828651</c:v>
                </c:pt>
                <c:pt idx="1">
                  <c:v>71.938174195463816</c:v>
                </c:pt>
                <c:pt idx="2">
                  <c:v>48.351887574000273</c:v>
                </c:pt>
                <c:pt idx="3">
                  <c:v>36.413149901407614</c:v>
                </c:pt>
                <c:pt idx="4">
                  <c:v>280.90144209657302</c:v>
                </c:pt>
                <c:pt idx="5">
                  <c:v>143.87634839092763</c:v>
                </c:pt>
                <c:pt idx="6">
                  <c:v>96.703775148000545</c:v>
                </c:pt>
                <c:pt idx="7">
                  <c:v>72.826299802815228</c:v>
                </c:pt>
                <c:pt idx="8">
                  <c:v>421.3521631448595</c:v>
                </c:pt>
                <c:pt idx="9">
                  <c:v>215.81452258639143</c:v>
                </c:pt>
                <c:pt idx="10">
                  <c:v>145.05566272200082</c:v>
                </c:pt>
                <c:pt idx="11">
                  <c:v>109.23944970422284</c:v>
                </c:pt>
                <c:pt idx="12">
                  <c:v>561.80288419314604</c:v>
                </c:pt>
                <c:pt idx="13">
                  <c:v>287.75269678185526</c:v>
                </c:pt>
                <c:pt idx="14">
                  <c:v>193.40755029600109</c:v>
                </c:pt>
                <c:pt idx="15">
                  <c:v>145.65259960563046</c:v>
                </c:pt>
                <c:pt idx="16">
                  <c:v>702.25360524143252</c:v>
                </c:pt>
                <c:pt idx="17">
                  <c:v>359.69087097731909</c:v>
                </c:pt>
                <c:pt idx="18">
                  <c:v>241.75943787000139</c:v>
                </c:pt>
                <c:pt idx="19">
                  <c:v>182.06574950703808</c:v>
                </c:pt>
                <c:pt idx="20">
                  <c:v>842.70432628971901</c:v>
                </c:pt>
                <c:pt idx="21">
                  <c:v>431.62904517278287</c:v>
                </c:pt>
                <c:pt idx="22">
                  <c:v>290.11132544400164</c:v>
                </c:pt>
                <c:pt idx="23">
                  <c:v>218.47889940844567</c:v>
                </c:pt>
                <c:pt idx="24">
                  <c:v>983.1550473380056</c:v>
                </c:pt>
                <c:pt idx="25">
                  <c:v>503.56721936824681</c:v>
                </c:pt>
                <c:pt idx="26">
                  <c:v>338.46321301800197</c:v>
                </c:pt>
                <c:pt idx="27">
                  <c:v>254.89204930985329</c:v>
                </c:pt>
                <c:pt idx="28">
                  <c:v>1123.6057683862921</c:v>
                </c:pt>
                <c:pt idx="29">
                  <c:v>575.50539356371053</c:v>
                </c:pt>
                <c:pt idx="30">
                  <c:v>386.81510059200218</c:v>
                </c:pt>
                <c:pt idx="31">
                  <c:v>309.51177416196469</c:v>
                </c:pt>
                <c:pt idx="32">
                  <c:v>1264.0564894345787</c:v>
                </c:pt>
                <c:pt idx="33">
                  <c:v>647.44356775917447</c:v>
                </c:pt>
                <c:pt idx="34">
                  <c:v>435.16698816600251</c:v>
                </c:pt>
                <c:pt idx="35">
                  <c:v>327.71834911266853</c:v>
                </c:pt>
                <c:pt idx="36">
                  <c:v>1404.507210482865</c:v>
                </c:pt>
                <c:pt idx="37">
                  <c:v>719.38174195463819</c:v>
                </c:pt>
                <c:pt idx="38">
                  <c:v>483.51887574000278</c:v>
                </c:pt>
                <c:pt idx="39">
                  <c:v>364.13149901407616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B3-43C3-85C4-CBC881866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76000"/>
        <c:axId val="81377920"/>
      </c:barChart>
      <c:catAx>
        <c:axId val="8137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%M-40 in recipe and dilution of cleaner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1377920"/>
        <c:crosses val="autoZero"/>
        <c:auto val="1"/>
        <c:lblAlgn val="ctr"/>
        <c:lblOffset val="100"/>
        <c:noMultiLvlLbl val="0"/>
      </c:catAx>
      <c:valAx>
        <c:axId val="81377920"/>
        <c:scaling>
          <c:orientation val="minMax"/>
          <c:max val="7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CaCO</a:t>
                </a:r>
                <a:r>
                  <a:rPr lang="en-US" sz="1600" baseline="-25000"/>
                  <a:t>3</a:t>
                </a:r>
                <a:r>
                  <a:rPr lang="en-US" sz="1600"/>
                  <a:t> binding capacity in mg/l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out"/>
        <c:tickLblPos val="nextTo"/>
        <c:crossAx val="81376000"/>
        <c:crosses val="autoZero"/>
        <c:crossBetween val="between"/>
        <c:majorUnit val="100"/>
        <c:min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28</xdr:row>
      <xdr:rowOff>14286</xdr:rowOff>
    </xdr:from>
    <xdr:to>
      <xdr:col>21</xdr:col>
      <xdr:colOff>428625</xdr:colOff>
      <xdr:row>54</xdr:row>
      <xdr:rowOff>76200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28</xdr:row>
      <xdr:rowOff>14286</xdr:rowOff>
    </xdr:from>
    <xdr:to>
      <xdr:col>21</xdr:col>
      <xdr:colOff>389659</xdr:colOff>
      <xdr:row>54</xdr:row>
      <xdr:rowOff>76200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28</xdr:row>
      <xdr:rowOff>14286</xdr:rowOff>
    </xdr:from>
    <xdr:to>
      <xdr:col>21</xdr:col>
      <xdr:colOff>428625</xdr:colOff>
      <xdr:row>54</xdr:row>
      <xdr:rowOff>76200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8"/>
  <sheetViews>
    <sheetView tabSelected="1" zoomScale="110" zoomScaleNormal="110" workbookViewId="0">
      <selection activeCell="D23" sqref="D23"/>
    </sheetView>
  </sheetViews>
  <sheetFormatPr defaultRowHeight="12.75" x14ac:dyDescent="0.2"/>
  <cols>
    <col min="2" max="2" width="15.42578125" customWidth="1"/>
    <col min="4" max="4" width="13" customWidth="1"/>
    <col min="12" max="12" width="16.5703125" customWidth="1"/>
  </cols>
  <sheetData>
    <row r="1" spans="2:22" x14ac:dyDescent="0.2">
      <c r="J1" s="35" t="s">
        <v>29</v>
      </c>
    </row>
    <row r="2" spans="2:22" x14ac:dyDescent="0.2">
      <c r="B2" s="17" t="s">
        <v>14</v>
      </c>
      <c r="C2" s="57" t="s">
        <v>8</v>
      </c>
      <c r="D2" s="58"/>
      <c r="E2" s="6" t="s">
        <v>24</v>
      </c>
      <c r="F2" s="7"/>
      <c r="G2" s="7"/>
      <c r="H2" s="8"/>
      <c r="I2" s="37"/>
      <c r="J2" s="52">
        <v>200</v>
      </c>
      <c r="L2" t="s">
        <v>22</v>
      </c>
      <c r="M2" s="38">
        <v>351.1</v>
      </c>
    </row>
    <row r="3" spans="2:22" ht="13.5" thickBot="1" x14ac:dyDescent="0.25">
      <c r="B3" s="11" t="s">
        <v>6</v>
      </c>
      <c r="C3" s="12" t="s">
        <v>7</v>
      </c>
      <c r="D3" s="13" t="s">
        <v>9</v>
      </c>
      <c r="E3" s="4" t="s">
        <v>11</v>
      </c>
      <c r="F3" s="9" t="s">
        <v>12</v>
      </c>
      <c r="G3" s="9" t="s">
        <v>10</v>
      </c>
      <c r="H3" s="5" t="s">
        <v>13</v>
      </c>
      <c r="I3" s="34" t="s">
        <v>20</v>
      </c>
      <c r="J3" s="36" t="s">
        <v>28</v>
      </c>
      <c r="L3" t="s">
        <v>23</v>
      </c>
      <c r="M3" s="38">
        <v>47</v>
      </c>
    </row>
    <row r="4" spans="2:22" x14ac:dyDescent="0.2">
      <c r="B4" s="12">
        <v>1</v>
      </c>
      <c r="C4" s="10">
        <f t="shared" ref="C4:C25" si="0">B4*10*$M$3/100</f>
        <v>4.7</v>
      </c>
      <c r="D4" s="10">
        <f t="shared" ref="D4:D25" si="1">C4*1000/$M$2</f>
        <v>13.386499572771289</v>
      </c>
      <c r="E4" s="19">
        <f>D4/21*$M$4</f>
        <v>63.713363442785251</v>
      </c>
      <c r="F4" s="19">
        <f>D4/41*$M$4</f>
        <v>32.633673958499763</v>
      </c>
      <c r="G4" s="19">
        <f>D4/61*$M$4</f>
        <v>21.934108726204759</v>
      </c>
      <c r="H4" s="19">
        <f>D4/81*$M$4</f>
        <v>16.518279411092472</v>
      </c>
      <c r="I4" s="47">
        <f>D4/401*$M$4</f>
        <v>3.336610055607208</v>
      </c>
      <c r="J4" s="48">
        <f>D4/$J$2*$M$4</f>
        <v>6.6899031614924516</v>
      </c>
      <c r="L4" t="s">
        <v>21</v>
      </c>
      <c r="M4" s="39">
        <v>99.95</v>
      </c>
    </row>
    <row r="5" spans="2:22" x14ac:dyDescent="0.2">
      <c r="B5" s="12">
        <v>2</v>
      </c>
      <c r="C5" s="10">
        <f t="shared" si="0"/>
        <v>9.4</v>
      </c>
      <c r="D5" s="10">
        <f t="shared" si="1"/>
        <v>26.772999145542578</v>
      </c>
      <c r="E5" s="19">
        <f t="shared" ref="E5:E25" si="2">D5/21*$M$4</f>
        <v>127.4267268855705</v>
      </c>
      <c r="F5" s="19">
        <f t="shared" ref="F5:F25" si="3">D5/41*$M$4</f>
        <v>65.267347916999526</v>
      </c>
      <c r="G5" s="19">
        <f t="shared" ref="G5:G25" si="4">D5/61*$M$4</f>
        <v>43.868217452409517</v>
      </c>
      <c r="H5" s="19">
        <f t="shared" ref="H5:H25" si="5">D5/81*$M$4</f>
        <v>33.036558822184944</v>
      </c>
      <c r="I5" s="47">
        <f t="shared" ref="I5:I25" si="6">D5/401*$M$4</f>
        <v>6.6732201112144161</v>
      </c>
      <c r="J5" s="49">
        <f t="shared" ref="J5:J25" si="7">D5/$J$2*$M$4</f>
        <v>13.379806322984903</v>
      </c>
    </row>
    <row r="6" spans="2:22" x14ac:dyDescent="0.2">
      <c r="B6" s="12">
        <v>3</v>
      </c>
      <c r="C6" s="10">
        <f t="shared" si="0"/>
        <v>14.1</v>
      </c>
      <c r="D6" s="10">
        <f t="shared" si="1"/>
        <v>40.15949871831387</v>
      </c>
      <c r="E6" s="19">
        <f t="shared" si="2"/>
        <v>191.14009032835577</v>
      </c>
      <c r="F6" s="19">
        <f t="shared" si="3"/>
        <v>97.901021875499296</v>
      </c>
      <c r="G6" s="19">
        <f t="shared" si="4"/>
        <v>65.802326178614294</v>
      </c>
      <c r="H6" s="19">
        <f t="shared" si="5"/>
        <v>49.554838233277422</v>
      </c>
      <c r="I6" s="47">
        <f t="shared" si="6"/>
        <v>10.009830166821626</v>
      </c>
      <c r="J6" s="49">
        <f t="shared" si="7"/>
        <v>20.069709484477357</v>
      </c>
      <c r="L6" s="28" t="s">
        <v>1</v>
      </c>
      <c r="M6" s="28" t="s">
        <v>2</v>
      </c>
      <c r="N6" s="28" t="s">
        <v>4</v>
      </c>
      <c r="O6" s="29" t="s">
        <v>25</v>
      </c>
      <c r="P6" s="26"/>
      <c r="R6" s="28" t="s">
        <v>38</v>
      </c>
      <c r="S6" s="28" t="s">
        <v>2</v>
      </c>
      <c r="T6" s="28" t="s">
        <v>4</v>
      </c>
      <c r="U6" s="29" t="s">
        <v>25</v>
      </c>
      <c r="V6" s="26"/>
    </row>
    <row r="7" spans="2:22" x14ac:dyDescent="0.2">
      <c r="B7" s="12">
        <v>4</v>
      </c>
      <c r="C7" s="10">
        <f t="shared" si="0"/>
        <v>18.8</v>
      </c>
      <c r="D7" s="10">
        <f t="shared" si="1"/>
        <v>53.545998291085155</v>
      </c>
      <c r="E7" s="19">
        <f t="shared" si="2"/>
        <v>254.85345377114101</v>
      </c>
      <c r="F7" s="19">
        <f t="shared" si="3"/>
        <v>130.53469583399905</v>
      </c>
      <c r="G7" s="19">
        <f t="shared" si="4"/>
        <v>87.736434904819035</v>
      </c>
      <c r="H7" s="19">
        <f t="shared" si="5"/>
        <v>66.073117644369887</v>
      </c>
      <c r="I7" s="47">
        <f t="shared" si="6"/>
        <v>13.346440222428832</v>
      </c>
      <c r="J7" s="49">
        <f t="shared" si="7"/>
        <v>26.759612645969806</v>
      </c>
      <c r="L7" s="25"/>
      <c r="M7" s="25" t="s">
        <v>3</v>
      </c>
      <c r="N7" s="25" t="s">
        <v>5</v>
      </c>
      <c r="O7" s="13" t="s">
        <v>26</v>
      </c>
      <c r="P7" s="27"/>
      <c r="R7" s="25"/>
      <c r="S7" s="25" t="s">
        <v>3</v>
      </c>
      <c r="T7" s="25" t="s">
        <v>5</v>
      </c>
      <c r="U7" s="13" t="s">
        <v>26</v>
      </c>
      <c r="V7" s="27"/>
    </row>
    <row r="8" spans="2:22" x14ac:dyDescent="0.2">
      <c r="B8" s="12">
        <v>5</v>
      </c>
      <c r="C8" s="10">
        <f t="shared" si="0"/>
        <v>23.5</v>
      </c>
      <c r="D8" s="10">
        <f t="shared" si="1"/>
        <v>66.93249786385644</v>
      </c>
      <c r="E8" s="19">
        <f t="shared" si="2"/>
        <v>318.56681721392624</v>
      </c>
      <c r="F8" s="19">
        <f t="shared" si="3"/>
        <v>163.16836979249879</v>
      </c>
      <c r="G8" s="19">
        <f t="shared" si="4"/>
        <v>109.67054363102379</v>
      </c>
      <c r="H8" s="19">
        <f t="shared" si="5"/>
        <v>82.591397055462366</v>
      </c>
      <c r="I8" s="47">
        <f t="shared" si="6"/>
        <v>16.683050278036038</v>
      </c>
      <c r="J8" s="49">
        <f t="shared" si="7"/>
        <v>33.449515807462262</v>
      </c>
      <c r="L8" s="25">
        <v>0</v>
      </c>
      <c r="M8" s="31">
        <f>L8*10</f>
        <v>0</v>
      </c>
      <c r="N8" s="30">
        <f>M8/56</f>
        <v>0</v>
      </c>
      <c r="O8" s="31">
        <f>N8*$M$4</f>
        <v>0</v>
      </c>
      <c r="P8" s="18" t="s">
        <v>16</v>
      </c>
      <c r="R8" s="25">
        <v>0</v>
      </c>
      <c r="S8" s="31">
        <f>R8*5.63</f>
        <v>0</v>
      </c>
      <c r="T8" s="30">
        <f>R8/10</f>
        <v>0</v>
      </c>
      <c r="U8" s="31">
        <f>T8*100</f>
        <v>0</v>
      </c>
      <c r="V8" s="55" t="s">
        <v>16</v>
      </c>
    </row>
    <row r="9" spans="2:22" x14ac:dyDescent="0.2">
      <c r="B9" s="12">
        <v>6</v>
      </c>
      <c r="C9" s="10">
        <f t="shared" si="0"/>
        <v>28.2</v>
      </c>
      <c r="D9" s="10">
        <f t="shared" si="1"/>
        <v>80.31899743662774</v>
      </c>
      <c r="E9" s="19">
        <f t="shared" si="2"/>
        <v>382.28018065671154</v>
      </c>
      <c r="F9" s="19">
        <f t="shared" si="3"/>
        <v>195.80204375099859</v>
      </c>
      <c r="G9" s="19">
        <f t="shared" si="4"/>
        <v>131.60465235722859</v>
      </c>
      <c r="H9" s="19">
        <f t="shared" si="5"/>
        <v>99.109676466554845</v>
      </c>
      <c r="I9" s="47">
        <f t="shared" si="6"/>
        <v>20.019660333643252</v>
      </c>
      <c r="J9" s="49">
        <f t="shared" si="7"/>
        <v>40.139418968954715</v>
      </c>
      <c r="L9" s="12">
        <v>1</v>
      </c>
      <c r="M9" s="19">
        <f>L9*10</f>
        <v>10</v>
      </c>
      <c r="N9" s="10">
        <f>M9/56</f>
        <v>0.17857142857142858</v>
      </c>
      <c r="O9" s="31">
        <f t="shared" ref="O9:O15" si="8">N9*$M$4</f>
        <v>17.848214285714288</v>
      </c>
      <c r="P9" s="21"/>
      <c r="R9" s="25">
        <v>5</v>
      </c>
      <c r="S9" s="31">
        <f>R9*5.63</f>
        <v>28.15</v>
      </c>
      <c r="T9" s="30">
        <f t="shared" ref="T9:T15" si="9">R9/10</f>
        <v>0.5</v>
      </c>
      <c r="U9" s="31">
        <f t="shared" ref="U9:U15" si="10">T9*100</f>
        <v>50</v>
      </c>
      <c r="V9" s="21"/>
    </row>
    <row r="10" spans="2:22" x14ac:dyDescent="0.2">
      <c r="B10" s="12">
        <v>7</v>
      </c>
      <c r="C10" s="10">
        <f t="shared" si="0"/>
        <v>32.9</v>
      </c>
      <c r="D10" s="10">
        <f t="shared" si="1"/>
        <v>93.705497009399025</v>
      </c>
      <c r="E10" s="19">
        <f t="shared" si="2"/>
        <v>445.99354409949677</v>
      </c>
      <c r="F10" s="19">
        <f t="shared" si="3"/>
        <v>228.43571770949836</v>
      </c>
      <c r="G10" s="19">
        <f t="shared" si="4"/>
        <v>153.53876108343331</v>
      </c>
      <c r="H10" s="19">
        <f t="shared" si="5"/>
        <v>115.62795587764732</v>
      </c>
      <c r="I10" s="47">
        <f t="shared" si="6"/>
        <v>23.356270389250454</v>
      </c>
      <c r="J10" s="49">
        <f t="shared" si="7"/>
        <v>46.829322130447167</v>
      </c>
      <c r="L10" s="12">
        <v>4</v>
      </c>
      <c r="M10" s="19">
        <f t="shared" ref="M10:M15" si="11">L10*10</f>
        <v>40</v>
      </c>
      <c r="N10" s="10">
        <f t="shared" ref="N10:N15" si="12">M10/56</f>
        <v>0.7142857142857143</v>
      </c>
      <c r="O10" s="31">
        <f t="shared" si="8"/>
        <v>71.392857142857153</v>
      </c>
      <c r="P10" s="21"/>
      <c r="R10" s="25">
        <v>10</v>
      </c>
      <c r="S10" s="31">
        <f t="shared" ref="S10:S15" si="13">R10*5.63</f>
        <v>56.3</v>
      </c>
      <c r="T10" s="30">
        <f t="shared" si="9"/>
        <v>1</v>
      </c>
      <c r="U10" s="31">
        <f t="shared" si="10"/>
        <v>100</v>
      </c>
      <c r="V10" s="21"/>
    </row>
    <row r="11" spans="2:22" x14ac:dyDescent="0.2">
      <c r="B11" s="12">
        <v>8</v>
      </c>
      <c r="C11" s="10">
        <f t="shared" si="0"/>
        <v>37.6</v>
      </c>
      <c r="D11" s="10">
        <f t="shared" si="1"/>
        <v>107.09199658217031</v>
      </c>
      <c r="E11" s="19">
        <f t="shared" si="2"/>
        <v>509.70690754228201</v>
      </c>
      <c r="F11" s="19">
        <f t="shared" si="3"/>
        <v>261.0693916679981</v>
      </c>
      <c r="G11" s="19">
        <f t="shared" si="4"/>
        <v>175.47286980963807</v>
      </c>
      <c r="H11" s="19">
        <f t="shared" si="5"/>
        <v>132.14623528873977</v>
      </c>
      <c r="I11" s="47">
        <f t="shared" si="6"/>
        <v>26.692880444857664</v>
      </c>
      <c r="J11" s="49">
        <f t="shared" si="7"/>
        <v>53.519225291939613</v>
      </c>
      <c r="L11" s="12">
        <v>8</v>
      </c>
      <c r="M11" s="19">
        <f t="shared" si="11"/>
        <v>80</v>
      </c>
      <c r="N11" s="10">
        <f t="shared" si="12"/>
        <v>1.4285714285714286</v>
      </c>
      <c r="O11" s="31">
        <f t="shared" si="8"/>
        <v>142.78571428571431</v>
      </c>
      <c r="P11" s="22" t="s">
        <v>17</v>
      </c>
      <c r="R11" s="25">
        <v>15</v>
      </c>
      <c r="S11" s="31">
        <f t="shared" si="13"/>
        <v>84.45</v>
      </c>
      <c r="T11" s="30">
        <f t="shared" si="9"/>
        <v>1.5</v>
      </c>
      <c r="U11" s="31">
        <f t="shared" si="10"/>
        <v>150</v>
      </c>
      <c r="V11" s="22" t="s">
        <v>17</v>
      </c>
    </row>
    <row r="12" spans="2:22" x14ac:dyDescent="0.2">
      <c r="B12" s="12">
        <v>9</v>
      </c>
      <c r="C12" s="10">
        <f t="shared" si="0"/>
        <v>42.3</v>
      </c>
      <c r="D12" s="10">
        <f t="shared" si="1"/>
        <v>120.47849615494161</v>
      </c>
      <c r="E12" s="19">
        <f t="shared" si="2"/>
        <v>573.4202709850673</v>
      </c>
      <c r="F12" s="19">
        <f t="shared" si="3"/>
        <v>293.7030656264979</v>
      </c>
      <c r="G12" s="19">
        <f t="shared" si="4"/>
        <v>197.40697853584285</v>
      </c>
      <c r="H12" s="19">
        <f t="shared" si="5"/>
        <v>148.66451469983227</v>
      </c>
      <c r="I12" s="47">
        <f t="shared" si="6"/>
        <v>30.029490500464874</v>
      </c>
      <c r="J12" s="49">
        <f t="shared" si="7"/>
        <v>60.209128453432072</v>
      </c>
      <c r="L12" s="12">
        <v>12</v>
      </c>
      <c r="M12" s="19">
        <f t="shared" si="11"/>
        <v>120</v>
      </c>
      <c r="N12" s="10">
        <f t="shared" si="12"/>
        <v>2.1428571428571428</v>
      </c>
      <c r="O12" s="31">
        <f t="shared" si="8"/>
        <v>214.17857142857142</v>
      </c>
      <c r="P12" s="22"/>
      <c r="R12" s="25">
        <v>20</v>
      </c>
      <c r="S12" s="31">
        <f t="shared" si="13"/>
        <v>112.6</v>
      </c>
      <c r="T12" s="30">
        <f t="shared" si="9"/>
        <v>2</v>
      </c>
      <c r="U12" s="31">
        <f t="shared" si="10"/>
        <v>200</v>
      </c>
      <c r="V12" s="22"/>
    </row>
    <row r="13" spans="2:22" x14ac:dyDescent="0.2">
      <c r="B13" s="12">
        <v>10</v>
      </c>
      <c r="C13" s="10">
        <f t="shared" si="0"/>
        <v>47</v>
      </c>
      <c r="D13" s="10">
        <f t="shared" si="1"/>
        <v>133.86499572771288</v>
      </c>
      <c r="E13" s="19">
        <f t="shared" si="2"/>
        <v>637.13363442785248</v>
      </c>
      <c r="F13" s="19">
        <f t="shared" si="3"/>
        <v>326.33673958499759</v>
      </c>
      <c r="G13" s="19">
        <f t="shared" si="4"/>
        <v>219.34108726204758</v>
      </c>
      <c r="H13" s="19">
        <f t="shared" si="5"/>
        <v>165.18279411092473</v>
      </c>
      <c r="I13" s="47">
        <f t="shared" si="6"/>
        <v>33.366100556072077</v>
      </c>
      <c r="J13" s="49">
        <f t="shared" si="7"/>
        <v>66.899031614924525</v>
      </c>
      <c r="L13" s="16">
        <v>18</v>
      </c>
      <c r="M13" s="33">
        <f t="shared" si="11"/>
        <v>180</v>
      </c>
      <c r="N13" s="32">
        <f t="shared" si="12"/>
        <v>3.2142857142857144</v>
      </c>
      <c r="O13" s="31">
        <f t="shared" si="8"/>
        <v>321.26785714285717</v>
      </c>
      <c r="P13" s="23" t="s">
        <v>18</v>
      </c>
      <c r="R13" s="25">
        <v>30</v>
      </c>
      <c r="S13" s="31">
        <f t="shared" si="13"/>
        <v>168.9</v>
      </c>
      <c r="T13" s="30">
        <f t="shared" si="9"/>
        <v>3</v>
      </c>
      <c r="U13" s="31">
        <f t="shared" si="10"/>
        <v>300</v>
      </c>
      <c r="V13" s="23" t="s">
        <v>18</v>
      </c>
    </row>
    <row r="14" spans="2:22" x14ac:dyDescent="0.2">
      <c r="B14" s="12">
        <v>11</v>
      </c>
      <c r="C14" s="10">
        <f t="shared" si="0"/>
        <v>51.7</v>
      </c>
      <c r="D14" s="10">
        <f t="shared" si="1"/>
        <v>147.25149530048418</v>
      </c>
      <c r="E14" s="19">
        <f t="shared" si="2"/>
        <v>700.84699787063778</v>
      </c>
      <c r="F14" s="19">
        <f t="shared" si="3"/>
        <v>358.97041354349744</v>
      </c>
      <c r="G14" s="19">
        <f t="shared" si="4"/>
        <v>241.27519598825236</v>
      </c>
      <c r="H14" s="19">
        <f t="shared" si="5"/>
        <v>181.7010735220172</v>
      </c>
      <c r="I14" s="47">
        <f t="shared" si="6"/>
        <v>36.702710611679287</v>
      </c>
      <c r="J14" s="49">
        <f t="shared" si="7"/>
        <v>73.588934776416977</v>
      </c>
      <c r="L14" s="16">
        <v>30</v>
      </c>
      <c r="M14" s="33">
        <f t="shared" si="11"/>
        <v>300</v>
      </c>
      <c r="N14" s="32">
        <f t="shared" si="12"/>
        <v>5.3571428571428568</v>
      </c>
      <c r="O14" s="31">
        <f t="shared" si="8"/>
        <v>535.44642857142856</v>
      </c>
      <c r="P14" s="23"/>
      <c r="R14" s="25">
        <v>35</v>
      </c>
      <c r="S14" s="31">
        <f t="shared" si="13"/>
        <v>197.04999999999998</v>
      </c>
      <c r="T14" s="30">
        <f t="shared" si="9"/>
        <v>3.5</v>
      </c>
      <c r="U14" s="31">
        <f t="shared" si="10"/>
        <v>350</v>
      </c>
      <c r="V14" s="23"/>
    </row>
    <row r="15" spans="2:22" x14ac:dyDescent="0.2">
      <c r="B15" s="12">
        <v>12</v>
      </c>
      <c r="C15" s="10">
        <f t="shared" si="0"/>
        <v>56.4</v>
      </c>
      <c r="D15" s="10">
        <f t="shared" si="1"/>
        <v>160.63799487325548</v>
      </c>
      <c r="E15" s="19">
        <f t="shared" si="2"/>
        <v>764.56036131342307</v>
      </c>
      <c r="F15" s="19">
        <f t="shared" si="3"/>
        <v>391.60408750199718</v>
      </c>
      <c r="G15" s="19">
        <f t="shared" si="4"/>
        <v>263.20930471445718</v>
      </c>
      <c r="H15" s="19">
        <f t="shared" si="5"/>
        <v>198.21935293310969</v>
      </c>
      <c r="I15" s="47">
        <f t="shared" si="6"/>
        <v>40.039320667286503</v>
      </c>
      <c r="J15" s="49">
        <f t="shared" si="7"/>
        <v>80.278837937909429</v>
      </c>
      <c r="L15" s="16">
        <v>40</v>
      </c>
      <c r="M15" s="33">
        <f t="shared" si="11"/>
        <v>400</v>
      </c>
      <c r="N15" s="32">
        <f t="shared" si="12"/>
        <v>7.1428571428571432</v>
      </c>
      <c r="O15" s="31">
        <f t="shared" si="8"/>
        <v>713.92857142857144</v>
      </c>
      <c r="P15" s="24" t="s">
        <v>19</v>
      </c>
      <c r="R15" s="25">
        <v>40</v>
      </c>
      <c r="S15" s="31">
        <f t="shared" si="13"/>
        <v>225.2</v>
      </c>
      <c r="T15" s="30">
        <f t="shared" si="9"/>
        <v>4</v>
      </c>
      <c r="U15" s="31">
        <f t="shared" si="10"/>
        <v>400</v>
      </c>
      <c r="V15" s="24" t="s">
        <v>19</v>
      </c>
    </row>
    <row r="16" spans="2:22" ht="13.5" thickBot="1" x14ac:dyDescent="0.25">
      <c r="B16" s="12">
        <v>13</v>
      </c>
      <c r="C16" s="10">
        <f t="shared" si="0"/>
        <v>61.1</v>
      </c>
      <c r="D16" s="10">
        <f t="shared" si="1"/>
        <v>174.02449444602675</v>
      </c>
      <c r="E16" s="19">
        <f t="shared" si="2"/>
        <v>828.27372475620837</v>
      </c>
      <c r="F16" s="19">
        <f t="shared" si="3"/>
        <v>424.23776146049693</v>
      </c>
      <c r="G16" s="19">
        <f t="shared" si="4"/>
        <v>285.1434134406619</v>
      </c>
      <c r="H16" s="19">
        <f t="shared" si="5"/>
        <v>214.73763234420213</v>
      </c>
      <c r="I16" s="47">
        <f t="shared" si="6"/>
        <v>43.375930722893699</v>
      </c>
      <c r="J16" s="49">
        <f t="shared" si="7"/>
        <v>86.968741099401868</v>
      </c>
      <c r="M16" s="1"/>
      <c r="S16" s="1"/>
    </row>
    <row r="17" spans="2:21" ht="13.5" thickBot="1" x14ac:dyDescent="0.25">
      <c r="B17" s="12">
        <v>14</v>
      </c>
      <c r="C17" s="10">
        <f t="shared" si="0"/>
        <v>65.8</v>
      </c>
      <c r="D17" s="10">
        <f t="shared" si="1"/>
        <v>187.41099401879805</v>
      </c>
      <c r="E17" s="19">
        <f t="shared" si="2"/>
        <v>891.98708819899355</v>
      </c>
      <c r="F17" s="19">
        <f t="shared" si="3"/>
        <v>456.87143541899673</v>
      </c>
      <c r="G17" s="19">
        <f t="shared" si="4"/>
        <v>307.07752216686663</v>
      </c>
      <c r="H17" s="19">
        <f t="shared" si="5"/>
        <v>231.25591175529465</v>
      </c>
      <c r="I17" s="47">
        <f t="shared" si="6"/>
        <v>46.712540778500909</v>
      </c>
      <c r="J17" s="49">
        <f t="shared" si="7"/>
        <v>93.658644260894334</v>
      </c>
      <c r="L17" s="51">
        <v>17</v>
      </c>
      <c r="M17" s="41">
        <f>L17*10</f>
        <v>170</v>
      </c>
      <c r="N17" s="42">
        <f>M17/56</f>
        <v>3.0357142857142856</v>
      </c>
      <c r="O17" s="53">
        <f t="shared" ref="O17" si="14">N17*$M$4</f>
        <v>303.41964285714283</v>
      </c>
      <c r="R17" s="56">
        <v>30</v>
      </c>
      <c r="S17" s="41">
        <f>R17*5.63</f>
        <v>168.9</v>
      </c>
      <c r="T17" s="42">
        <f>R17/10</f>
        <v>3</v>
      </c>
      <c r="U17" s="53">
        <f>T17*100</f>
        <v>300</v>
      </c>
    </row>
    <row r="18" spans="2:21" x14ac:dyDescent="0.2">
      <c r="B18" s="12">
        <v>15</v>
      </c>
      <c r="C18" s="10">
        <f t="shared" si="0"/>
        <v>70.5</v>
      </c>
      <c r="D18" s="10">
        <f t="shared" si="1"/>
        <v>200.79749359156935</v>
      </c>
      <c r="E18" s="19">
        <f t="shared" si="2"/>
        <v>955.70045164177895</v>
      </c>
      <c r="F18" s="19">
        <f t="shared" si="3"/>
        <v>489.50510937749652</v>
      </c>
      <c r="G18" s="19">
        <f t="shared" si="4"/>
        <v>329.01163089307141</v>
      </c>
      <c r="H18" s="19">
        <f t="shared" si="5"/>
        <v>247.77419116638714</v>
      </c>
      <c r="I18" s="47">
        <f t="shared" si="6"/>
        <v>50.049150834108119</v>
      </c>
      <c r="J18" s="49">
        <f t="shared" si="7"/>
        <v>100.34854742238677</v>
      </c>
    </row>
    <row r="19" spans="2:21" x14ac:dyDescent="0.2">
      <c r="B19" s="12">
        <v>16</v>
      </c>
      <c r="C19" s="10">
        <f t="shared" si="0"/>
        <v>75.2</v>
      </c>
      <c r="D19" s="10">
        <f t="shared" si="1"/>
        <v>214.18399316434062</v>
      </c>
      <c r="E19" s="19">
        <f t="shared" si="2"/>
        <v>1019.413815084564</v>
      </c>
      <c r="F19" s="19">
        <f t="shared" si="3"/>
        <v>522.13878333599621</v>
      </c>
      <c r="G19" s="19">
        <f t="shared" si="4"/>
        <v>350.94573961927614</v>
      </c>
      <c r="H19" s="19">
        <f t="shared" si="5"/>
        <v>264.29247057747955</v>
      </c>
      <c r="I19" s="47">
        <f t="shared" si="6"/>
        <v>53.385760889715328</v>
      </c>
      <c r="J19" s="49">
        <f t="shared" si="7"/>
        <v>107.03845058387923</v>
      </c>
      <c r="L19" t="s">
        <v>30</v>
      </c>
    </row>
    <row r="20" spans="2:21" x14ac:dyDescent="0.2">
      <c r="B20" s="12">
        <v>17</v>
      </c>
      <c r="C20" s="10">
        <f t="shared" si="0"/>
        <v>79.900000000000006</v>
      </c>
      <c r="D20" s="10">
        <f t="shared" si="1"/>
        <v>227.57049273711192</v>
      </c>
      <c r="E20" s="19">
        <f t="shared" si="2"/>
        <v>1083.1271785273495</v>
      </c>
      <c r="F20" s="19">
        <f t="shared" si="3"/>
        <v>554.77245729449601</v>
      </c>
      <c r="G20" s="19">
        <f t="shared" si="4"/>
        <v>372.87984834548098</v>
      </c>
      <c r="H20" s="19">
        <f t="shared" si="5"/>
        <v>280.81074998857207</v>
      </c>
      <c r="I20" s="47">
        <f t="shared" si="6"/>
        <v>56.722370945322531</v>
      </c>
      <c r="J20" s="49">
        <f t="shared" si="7"/>
        <v>113.72835374537168</v>
      </c>
    </row>
    <row r="21" spans="2:21" x14ac:dyDescent="0.2">
      <c r="B21" s="12">
        <v>18</v>
      </c>
      <c r="C21" s="10">
        <f t="shared" si="0"/>
        <v>84.6</v>
      </c>
      <c r="D21" s="10">
        <f t="shared" si="1"/>
        <v>240.95699230988322</v>
      </c>
      <c r="E21" s="19">
        <f t="shared" si="2"/>
        <v>1146.8405419701346</v>
      </c>
      <c r="F21" s="19">
        <f t="shared" si="3"/>
        <v>587.40613125299581</v>
      </c>
      <c r="G21" s="19">
        <f t="shared" si="4"/>
        <v>394.81395707168571</v>
      </c>
      <c r="H21" s="19">
        <f t="shared" si="5"/>
        <v>297.32902939966453</v>
      </c>
      <c r="I21" s="47">
        <f t="shared" si="6"/>
        <v>60.058981000929748</v>
      </c>
      <c r="J21" s="49">
        <f t="shared" si="7"/>
        <v>120.41825690686414</v>
      </c>
    </row>
    <row r="22" spans="2:21" x14ac:dyDescent="0.2">
      <c r="B22" s="12">
        <v>19</v>
      </c>
      <c r="C22" s="10">
        <f t="shared" si="0"/>
        <v>89.3</v>
      </c>
      <c r="D22" s="10">
        <f t="shared" si="1"/>
        <v>254.34349188265449</v>
      </c>
      <c r="E22" s="19">
        <f t="shared" si="2"/>
        <v>1210.5539054129199</v>
      </c>
      <c r="F22" s="19">
        <f t="shared" si="3"/>
        <v>620.03980521149549</v>
      </c>
      <c r="G22" s="19">
        <f t="shared" si="4"/>
        <v>416.74806579789038</v>
      </c>
      <c r="H22" s="19">
        <f t="shared" si="5"/>
        <v>313.847308810757</v>
      </c>
      <c r="I22" s="47">
        <f t="shared" si="6"/>
        <v>63.395591056536951</v>
      </c>
      <c r="J22" s="49">
        <f t="shared" si="7"/>
        <v>127.1081600683566</v>
      </c>
    </row>
    <row r="23" spans="2:21" ht="13.5" thickBot="1" x14ac:dyDescent="0.25">
      <c r="B23" s="12">
        <v>20</v>
      </c>
      <c r="C23" s="10">
        <f t="shared" si="0"/>
        <v>94</v>
      </c>
      <c r="D23" s="10">
        <f t="shared" si="1"/>
        <v>267.72999145542576</v>
      </c>
      <c r="E23" s="19">
        <f t="shared" si="2"/>
        <v>1274.267268855705</v>
      </c>
      <c r="F23" s="19">
        <f t="shared" si="3"/>
        <v>652.67347916999518</v>
      </c>
      <c r="G23" s="19">
        <f t="shared" si="4"/>
        <v>438.68217452409516</v>
      </c>
      <c r="H23" s="19">
        <f t="shared" si="5"/>
        <v>330.36558822184946</v>
      </c>
      <c r="I23" s="47">
        <f t="shared" si="6"/>
        <v>66.732201112144153</v>
      </c>
      <c r="J23" s="50">
        <f t="shared" si="7"/>
        <v>133.79806322984905</v>
      </c>
    </row>
    <row r="24" spans="2:21" ht="13.5" thickBot="1" x14ac:dyDescent="0.25">
      <c r="B24" s="43"/>
      <c r="C24" s="44"/>
      <c r="D24" s="44"/>
      <c r="E24" s="45"/>
      <c r="F24" s="45"/>
      <c r="G24" s="45"/>
      <c r="H24" s="45"/>
      <c r="I24" s="45"/>
      <c r="J24" s="46"/>
    </row>
    <row r="25" spans="2:21" ht="13.5" thickBot="1" x14ac:dyDescent="0.25">
      <c r="B25" s="51">
        <v>30</v>
      </c>
      <c r="C25" s="40">
        <f t="shared" si="0"/>
        <v>141</v>
      </c>
      <c r="D25" s="40">
        <f t="shared" si="1"/>
        <v>401.5949871831387</v>
      </c>
      <c r="E25" s="41">
        <f t="shared" si="2"/>
        <v>1911.4009032835579</v>
      </c>
      <c r="F25" s="41">
        <f t="shared" si="3"/>
        <v>979.01021875499305</v>
      </c>
      <c r="G25" s="41">
        <f t="shared" si="4"/>
        <v>658.02326178614283</v>
      </c>
      <c r="H25" s="41">
        <f t="shared" si="5"/>
        <v>495.54838233277428</v>
      </c>
      <c r="I25" s="41">
        <f t="shared" si="6"/>
        <v>100.09830166821624</v>
      </c>
      <c r="J25" s="53">
        <f t="shared" si="7"/>
        <v>200.69709484477355</v>
      </c>
    </row>
    <row r="27" spans="2:21" x14ac:dyDescent="0.2">
      <c r="B27" t="s">
        <v>15</v>
      </c>
      <c r="C27" t="s">
        <v>0</v>
      </c>
      <c r="D27" t="s">
        <v>27</v>
      </c>
    </row>
    <row r="28" spans="2:21" x14ac:dyDescent="0.2">
      <c r="B28" s="15">
        <v>0.02</v>
      </c>
      <c r="C28" s="3" t="s">
        <v>11</v>
      </c>
      <c r="D28" s="20">
        <f>E5</f>
        <v>127.4267268855705</v>
      </c>
    </row>
    <row r="29" spans="2:21" x14ac:dyDescent="0.2">
      <c r="B29" s="15"/>
      <c r="C29" s="3" t="s">
        <v>12</v>
      </c>
      <c r="D29" s="20">
        <f>F5</f>
        <v>65.267347916999526</v>
      </c>
    </row>
    <row r="30" spans="2:21" x14ac:dyDescent="0.2">
      <c r="B30" s="15"/>
      <c r="C30" s="3" t="s">
        <v>10</v>
      </c>
      <c r="D30" s="20">
        <f>G5</f>
        <v>43.868217452409517</v>
      </c>
    </row>
    <row r="31" spans="2:21" x14ac:dyDescent="0.2">
      <c r="B31" s="15"/>
      <c r="C31" s="3" t="s">
        <v>13</v>
      </c>
      <c r="D31" s="20">
        <f>H5</f>
        <v>33.036558822184944</v>
      </c>
    </row>
    <row r="32" spans="2:21" x14ac:dyDescent="0.2">
      <c r="B32" s="15">
        <v>0.04</v>
      </c>
      <c r="C32" s="3" t="s">
        <v>11</v>
      </c>
      <c r="D32" s="20">
        <f>E7</f>
        <v>254.85345377114101</v>
      </c>
    </row>
    <row r="33" spans="2:4" x14ac:dyDescent="0.2">
      <c r="B33" s="15"/>
      <c r="C33" s="3" t="s">
        <v>12</v>
      </c>
      <c r="D33" s="20">
        <f>F7</f>
        <v>130.53469583399905</v>
      </c>
    </row>
    <row r="34" spans="2:4" x14ac:dyDescent="0.2">
      <c r="B34" s="15"/>
      <c r="C34" s="3" t="s">
        <v>10</v>
      </c>
      <c r="D34" s="20">
        <f>G7</f>
        <v>87.736434904819035</v>
      </c>
    </row>
    <row r="35" spans="2:4" x14ac:dyDescent="0.2">
      <c r="B35" s="15"/>
      <c r="C35" s="3" t="s">
        <v>13</v>
      </c>
      <c r="D35" s="20">
        <f>H7</f>
        <v>66.073117644369887</v>
      </c>
    </row>
    <row r="36" spans="2:4" x14ac:dyDescent="0.2">
      <c r="B36" s="15">
        <v>0.06</v>
      </c>
      <c r="C36" s="3" t="s">
        <v>11</v>
      </c>
      <c r="D36" s="20">
        <f>E9</f>
        <v>382.28018065671154</v>
      </c>
    </row>
    <row r="37" spans="2:4" x14ac:dyDescent="0.2">
      <c r="B37" s="15"/>
      <c r="C37" s="3" t="s">
        <v>12</v>
      </c>
      <c r="D37" s="20">
        <f>F9</f>
        <v>195.80204375099859</v>
      </c>
    </row>
    <row r="38" spans="2:4" x14ac:dyDescent="0.2">
      <c r="B38" s="15"/>
      <c r="C38" s="3" t="s">
        <v>10</v>
      </c>
      <c r="D38" s="20">
        <f>G9</f>
        <v>131.60465235722859</v>
      </c>
    </row>
    <row r="39" spans="2:4" x14ac:dyDescent="0.2">
      <c r="B39" s="15"/>
      <c r="C39" s="3" t="s">
        <v>13</v>
      </c>
      <c r="D39" s="20">
        <f>H9</f>
        <v>99.109676466554845</v>
      </c>
    </row>
    <row r="40" spans="2:4" x14ac:dyDescent="0.2">
      <c r="B40" s="15">
        <v>0.08</v>
      </c>
      <c r="C40" s="3" t="s">
        <v>11</v>
      </c>
      <c r="D40" s="20">
        <f>E11</f>
        <v>509.70690754228201</v>
      </c>
    </row>
    <row r="41" spans="2:4" x14ac:dyDescent="0.2">
      <c r="B41" s="15"/>
      <c r="C41" s="3" t="s">
        <v>12</v>
      </c>
      <c r="D41" s="20">
        <f>F11</f>
        <v>261.0693916679981</v>
      </c>
    </row>
    <row r="42" spans="2:4" x14ac:dyDescent="0.2">
      <c r="B42" s="15"/>
      <c r="C42" s="3" t="s">
        <v>10</v>
      </c>
      <c r="D42" s="20">
        <f>G11</f>
        <v>175.47286980963807</v>
      </c>
    </row>
    <row r="43" spans="2:4" x14ac:dyDescent="0.2">
      <c r="B43" s="15"/>
      <c r="C43" s="3" t="s">
        <v>13</v>
      </c>
      <c r="D43" s="20">
        <f>H11</f>
        <v>132.14623528873977</v>
      </c>
    </row>
    <row r="44" spans="2:4" x14ac:dyDescent="0.2">
      <c r="B44" s="15">
        <v>0.1</v>
      </c>
      <c r="C44" s="3" t="s">
        <v>11</v>
      </c>
      <c r="D44" s="20">
        <f>E13</f>
        <v>637.13363442785248</v>
      </c>
    </row>
    <row r="45" spans="2:4" x14ac:dyDescent="0.2">
      <c r="B45" s="15"/>
      <c r="C45" s="3" t="s">
        <v>12</v>
      </c>
      <c r="D45" s="20">
        <f>F13</f>
        <v>326.33673958499759</v>
      </c>
    </row>
    <row r="46" spans="2:4" x14ac:dyDescent="0.2">
      <c r="B46" s="15"/>
      <c r="C46" s="3" t="s">
        <v>10</v>
      </c>
      <c r="D46" s="20">
        <f>G13</f>
        <v>219.34108726204758</v>
      </c>
    </row>
    <row r="47" spans="2:4" x14ac:dyDescent="0.2">
      <c r="B47" s="15"/>
      <c r="C47" s="3" t="s">
        <v>13</v>
      </c>
      <c r="D47" s="20">
        <f>H13</f>
        <v>165.18279411092473</v>
      </c>
    </row>
    <row r="48" spans="2:4" x14ac:dyDescent="0.2">
      <c r="B48" s="15">
        <v>0.12</v>
      </c>
      <c r="C48" s="3" t="s">
        <v>11</v>
      </c>
      <c r="D48" s="20">
        <f>E15</f>
        <v>764.56036131342307</v>
      </c>
    </row>
    <row r="49" spans="2:17" x14ac:dyDescent="0.2">
      <c r="B49" s="15"/>
      <c r="C49" s="3" t="s">
        <v>12</v>
      </c>
      <c r="D49" s="20">
        <f>F15</f>
        <v>391.60408750199718</v>
      </c>
    </row>
    <row r="50" spans="2:17" x14ac:dyDescent="0.2">
      <c r="B50" s="15"/>
      <c r="C50" s="3" t="s">
        <v>10</v>
      </c>
      <c r="D50" s="20">
        <f>G15</f>
        <v>263.20930471445718</v>
      </c>
      <c r="J50" s="1"/>
      <c r="K50" s="1"/>
      <c r="L50" s="1"/>
      <c r="M50" s="1"/>
      <c r="N50" s="1"/>
      <c r="O50" s="1"/>
      <c r="P50" s="1"/>
      <c r="Q50" s="1"/>
    </row>
    <row r="51" spans="2:17" x14ac:dyDescent="0.2">
      <c r="B51" s="15"/>
      <c r="C51" s="3" t="s">
        <v>13</v>
      </c>
      <c r="D51" s="20">
        <f>H15</f>
        <v>198.21935293310969</v>
      </c>
      <c r="J51" s="1"/>
      <c r="K51" s="1"/>
      <c r="L51" s="1"/>
      <c r="M51" s="1"/>
      <c r="N51" s="1"/>
      <c r="O51" s="1"/>
      <c r="P51" s="1"/>
      <c r="Q51" s="1"/>
    </row>
    <row r="52" spans="2:17" x14ac:dyDescent="0.2">
      <c r="B52" s="15">
        <v>0.14000000000000001</v>
      </c>
      <c r="C52" s="3" t="s">
        <v>11</v>
      </c>
      <c r="D52" s="20">
        <f>E17</f>
        <v>891.98708819899355</v>
      </c>
    </row>
    <row r="53" spans="2:17" x14ac:dyDescent="0.2">
      <c r="B53" s="15"/>
      <c r="C53" s="3" t="s">
        <v>12</v>
      </c>
      <c r="D53" s="20">
        <f>F17</f>
        <v>456.87143541899673</v>
      </c>
    </row>
    <row r="54" spans="2:17" x14ac:dyDescent="0.2">
      <c r="B54" s="15"/>
      <c r="C54" s="3" t="s">
        <v>10</v>
      </c>
      <c r="D54" s="20">
        <f>G17</f>
        <v>307.07752216686663</v>
      </c>
    </row>
    <row r="55" spans="2:17" x14ac:dyDescent="0.2">
      <c r="B55" s="15"/>
      <c r="C55" s="3" t="s">
        <v>13</v>
      </c>
      <c r="D55" s="20">
        <f>H17</f>
        <v>231.25591175529465</v>
      </c>
    </row>
    <row r="56" spans="2:17" x14ac:dyDescent="0.2">
      <c r="B56" s="15">
        <v>0.16</v>
      </c>
      <c r="C56" s="3" t="s">
        <v>11</v>
      </c>
      <c r="D56" s="20">
        <f>E19</f>
        <v>1019.413815084564</v>
      </c>
    </row>
    <row r="57" spans="2:17" x14ac:dyDescent="0.2">
      <c r="B57" s="15"/>
      <c r="C57" s="3" t="s">
        <v>12</v>
      </c>
      <c r="D57" s="20">
        <f>F19</f>
        <v>522.13878333599621</v>
      </c>
    </row>
    <row r="58" spans="2:17" x14ac:dyDescent="0.2">
      <c r="B58" s="15"/>
      <c r="C58" s="3" t="s">
        <v>10</v>
      </c>
      <c r="D58" s="20">
        <f>G19</f>
        <v>350.94573961927614</v>
      </c>
    </row>
    <row r="59" spans="2:17" x14ac:dyDescent="0.2">
      <c r="B59" s="15"/>
      <c r="C59" s="3" t="s">
        <v>13</v>
      </c>
      <c r="D59" s="20">
        <f>H20</f>
        <v>280.81074998857207</v>
      </c>
    </row>
    <row r="60" spans="2:17" x14ac:dyDescent="0.2">
      <c r="B60" s="15">
        <v>0.18</v>
      </c>
      <c r="C60" s="3" t="s">
        <v>11</v>
      </c>
      <c r="D60" s="20">
        <f>E21</f>
        <v>1146.8405419701346</v>
      </c>
    </row>
    <row r="61" spans="2:17" x14ac:dyDescent="0.2">
      <c r="B61" s="15"/>
      <c r="C61" s="3" t="s">
        <v>12</v>
      </c>
      <c r="D61" s="20">
        <f>F21</f>
        <v>587.40613125299581</v>
      </c>
    </row>
    <row r="62" spans="2:17" x14ac:dyDescent="0.2">
      <c r="B62" s="15"/>
      <c r="C62" s="3" t="s">
        <v>10</v>
      </c>
      <c r="D62" s="20">
        <f>G21</f>
        <v>394.81395707168571</v>
      </c>
    </row>
    <row r="63" spans="2:17" x14ac:dyDescent="0.2">
      <c r="B63" s="15"/>
      <c r="C63" s="3" t="s">
        <v>13</v>
      </c>
      <c r="D63" s="20">
        <f>H21</f>
        <v>297.32902939966453</v>
      </c>
    </row>
    <row r="64" spans="2:17" x14ac:dyDescent="0.2">
      <c r="B64" s="15">
        <v>0.2</v>
      </c>
      <c r="C64" s="3" t="s">
        <v>11</v>
      </c>
      <c r="D64" s="20">
        <f>E23</f>
        <v>1274.267268855705</v>
      </c>
    </row>
    <row r="65" spans="2:4" x14ac:dyDescent="0.2">
      <c r="B65" s="15"/>
      <c r="C65" s="3" t="s">
        <v>12</v>
      </c>
      <c r="D65" s="20">
        <f>F23</f>
        <v>652.67347916999518</v>
      </c>
    </row>
    <row r="66" spans="2:4" x14ac:dyDescent="0.2">
      <c r="B66" s="15"/>
      <c r="C66" s="3" t="s">
        <v>10</v>
      </c>
      <c r="D66" s="20">
        <f>G23</f>
        <v>438.68217452409516</v>
      </c>
    </row>
    <row r="67" spans="2:4" x14ac:dyDescent="0.2">
      <c r="B67" s="15"/>
      <c r="C67" s="3" t="s">
        <v>13</v>
      </c>
      <c r="D67" s="20">
        <f>H23</f>
        <v>330.36558822184946</v>
      </c>
    </row>
    <row r="68" spans="2:4" x14ac:dyDescent="0.2">
      <c r="B68" s="14"/>
      <c r="C68" s="2"/>
    </row>
  </sheetData>
  <mergeCells count="1">
    <mergeCell ref="C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zoomScale="110" zoomScaleNormal="110" workbookViewId="0">
      <selection activeCell="F13" sqref="F13"/>
    </sheetView>
  </sheetViews>
  <sheetFormatPr defaultRowHeight="12.75" x14ac:dyDescent="0.2"/>
  <cols>
    <col min="2" max="2" width="15.5703125" customWidth="1"/>
    <col min="4" max="4" width="12.42578125" customWidth="1"/>
    <col min="5" max="5" width="9.85546875" customWidth="1"/>
    <col min="7" max="7" width="8.7109375" customWidth="1"/>
    <col min="12" max="12" width="16.85546875" customWidth="1"/>
  </cols>
  <sheetData>
    <row r="1" spans="2:22" x14ac:dyDescent="0.2">
      <c r="J1" s="35" t="s">
        <v>29</v>
      </c>
    </row>
    <row r="2" spans="2:22" x14ac:dyDescent="0.2">
      <c r="B2" s="54" t="s">
        <v>33</v>
      </c>
      <c r="C2" s="57" t="s">
        <v>8</v>
      </c>
      <c r="D2" s="58"/>
      <c r="E2" s="6" t="s">
        <v>24</v>
      </c>
      <c r="F2" s="7"/>
      <c r="G2" s="7"/>
      <c r="H2" s="8"/>
      <c r="I2" s="37"/>
      <c r="J2" s="52">
        <v>200</v>
      </c>
      <c r="L2" t="s">
        <v>22</v>
      </c>
      <c r="M2" s="38">
        <v>351.1</v>
      </c>
    </row>
    <row r="3" spans="2:22" ht="13.5" thickBot="1" x14ac:dyDescent="0.25">
      <c r="B3" s="11" t="s">
        <v>6</v>
      </c>
      <c r="C3" s="12" t="s">
        <v>7</v>
      </c>
      <c r="D3" s="13" t="s">
        <v>9</v>
      </c>
      <c r="E3" s="4" t="s">
        <v>11</v>
      </c>
      <c r="F3" s="9" t="s">
        <v>12</v>
      </c>
      <c r="G3" s="9" t="s">
        <v>10</v>
      </c>
      <c r="H3" s="5" t="s">
        <v>13</v>
      </c>
      <c r="I3" s="34" t="s">
        <v>20</v>
      </c>
      <c r="J3" s="36" t="s">
        <v>28</v>
      </c>
      <c r="L3" t="s">
        <v>35</v>
      </c>
      <c r="M3" s="38">
        <v>38</v>
      </c>
    </row>
    <row r="4" spans="2:22" x14ac:dyDescent="0.2">
      <c r="B4" s="12">
        <v>1</v>
      </c>
      <c r="C4" s="10">
        <f t="shared" ref="C4:C25" si="0">B4*10*$M$3/100</f>
        <v>3.8</v>
      </c>
      <c r="D4" s="10">
        <f t="shared" ref="D4:D25" si="1">C4*1000/$M$2</f>
        <v>10.82312731415551</v>
      </c>
      <c r="E4" s="19">
        <f>D4/21*$M$4</f>
        <v>51.512932145230636</v>
      </c>
      <c r="F4" s="19">
        <f>D4/41*$M$4</f>
        <v>26.384672562191298</v>
      </c>
      <c r="G4" s="19">
        <f>D4/61*$M$4</f>
        <v>17.733960246718741</v>
      </c>
      <c r="H4" s="19">
        <f>D4/81*$M$4</f>
        <v>13.355204630244977</v>
      </c>
      <c r="I4" s="47">
        <f>D4/401*$M$4</f>
        <v>2.6976847258100829</v>
      </c>
      <c r="J4" s="48">
        <f>D4/$J$2*$M$4</f>
        <v>5.4088578752492165</v>
      </c>
      <c r="L4" t="s">
        <v>21</v>
      </c>
      <c r="M4" s="39">
        <v>99.95</v>
      </c>
    </row>
    <row r="5" spans="2:22" x14ac:dyDescent="0.2">
      <c r="B5" s="12">
        <v>2</v>
      </c>
      <c r="C5" s="10">
        <f t="shared" si="0"/>
        <v>7.6</v>
      </c>
      <c r="D5" s="10">
        <f t="shared" si="1"/>
        <v>21.64625462831102</v>
      </c>
      <c r="E5" s="19">
        <f t="shared" ref="E5:E25" si="2">D5/21*$M$4</f>
        <v>103.02586429046127</v>
      </c>
      <c r="F5" s="19">
        <f t="shared" ref="F5:F25" si="3">D5/41*$M$4</f>
        <v>52.769345124382596</v>
      </c>
      <c r="G5" s="19">
        <f t="shared" ref="G5:G25" si="4">D5/61*$M$4</f>
        <v>35.467920493437482</v>
      </c>
      <c r="H5" s="19">
        <f t="shared" ref="H5:H25" si="5">D5/81*$M$4</f>
        <v>26.710409260489953</v>
      </c>
      <c r="I5" s="47">
        <f t="shared" ref="I5:I25" si="6">D5/401*$M$4</f>
        <v>5.3953694516201658</v>
      </c>
      <c r="J5" s="49">
        <f t="shared" ref="J5:J25" si="7">D5/$J$2*$M$4</f>
        <v>10.817715750498433</v>
      </c>
    </row>
    <row r="6" spans="2:22" x14ac:dyDescent="0.2">
      <c r="B6" s="12">
        <v>3</v>
      </c>
      <c r="C6" s="10">
        <f t="shared" si="0"/>
        <v>11.4</v>
      </c>
      <c r="D6" s="10">
        <f t="shared" si="1"/>
        <v>32.469381942466534</v>
      </c>
      <c r="E6" s="19">
        <f t="shared" si="2"/>
        <v>154.53879643569192</v>
      </c>
      <c r="F6" s="19">
        <f t="shared" si="3"/>
        <v>79.154017686573908</v>
      </c>
      <c r="G6" s="19">
        <f t="shared" si="4"/>
        <v>53.201880740156234</v>
      </c>
      <c r="H6" s="19">
        <f t="shared" si="5"/>
        <v>40.065613890734937</v>
      </c>
      <c r="I6" s="47">
        <f t="shared" si="6"/>
        <v>8.0930541774302505</v>
      </c>
      <c r="J6" s="49">
        <f t="shared" si="7"/>
        <v>16.226573625747651</v>
      </c>
      <c r="L6" s="28" t="s">
        <v>1</v>
      </c>
      <c r="M6" s="28" t="s">
        <v>2</v>
      </c>
      <c r="N6" s="28" t="s">
        <v>4</v>
      </c>
      <c r="O6" s="29" t="s">
        <v>25</v>
      </c>
      <c r="P6" s="26"/>
      <c r="R6" s="28" t="s">
        <v>38</v>
      </c>
      <c r="S6" s="28" t="s">
        <v>2</v>
      </c>
      <c r="T6" s="28" t="s">
        <v>4</v>
      </c>
      <c r="U6" s="29" t="s">
        <v>25</v>
      </c>
      <c r="V6" s="26"/>
    </row>
    <row r="7" spans="2:22" x14ac:dyDescent="0.2">
      <c r="B7" s="12">
        <v>4</v>
      </c>
      <c r="C7" s="10">
        <f t="shared" si="0"/>
        <v>15.2</v>
      </c>
      <c r="D7" s="10">
        <f t="shared" si="1"/>
        <v>43.29250925662204</v>
      </c>
      <c r="E7" s="19">
        <f t="shared" si="2"/>
        <v>206.05172858092254</v>
      </c>
      <c r="F7" s="19">
        <f t="shared" si="3"/>
        <v>105.53869024876519</v>
      </c>
      <c r="G7" s="19">
        <f t="shared" si="4"/>
        <v>70.935840986874965</v>
      </c>
      <c r="H7" s="19">
        <f t="shared" si="5"/>
        <v>53.420818520979907</v>
      </c>
      <c r="I7" s="47">
        <f t="shared" si="6"/>
        <v>10.790738903240332</v>
      </c>
      <c r="J7" s="49">
        <f t="shared" si="7"/>
        <v>21.635431500996866</v>
      </c>
      <c r="L7" s="25"/>
      <c r="M7" s="25" t="s">
        <v>3</v>
      </c>
      <c r="N7" s="25" t="s">
        <v>5</v>
      </c>
      <c r="O7" s="13" t="s">
        <v>26</v>
      </c>
      <c r="P7" s="27"/>
      <c r="R7" s="25"/>
      <c r="S7" s="25" t="s">
        <v>3</v>
      </c>
      <c r="T7" s="25" t="s">
        <v>5</v>
      </c>
      <c r="U7" s="13" t="s">
        <v>26</v>
      </c>
      <c r="V7" s="27"/>
    </row>
    <row r="8" spans="2:22" x14ac:dyDescent="0.2">
      <c r="B8" s="12">
        <v>5</v>
      </c>
      <c r="C8" s="10">
        <f t="shared" si="0"/>
        <v>19</v>
      </c>
      <c r="D8" s="10">
        <f t="shared" si="1"/>
        <v>54.115636570777554</v>
      </c>
      <c r="E8" s="19">
        <f t="shared" si="2"/>
        <v>257.56466072615319</v>
      </c>
      <c r="F8" s="19">
        <f t="shared" si="3"/>
        <v>131.92336281095652</v>
      </c>
      <c r="G8" s="19">
        <f t="shared" si="4"/>
        <v>88.669801233593716</v>
      </c>
      <c r="H8" s="19">
        <f t="shared" si="5"/>
        <v>66.776023151224905</v>
      </c>
      <c r="I8" s="47">
        <f t="shared" si="6"/>
        <v>13.488423629050416</v>
      </c>
      <c r="J8" s="49">
        <f t="shared" si="7"/>
        <v>27.044289376246084</v>
      </c>
      <c r="L8" s="25">
        <v>0</v>
      </c>
      <c r="M8" s="31">
        <f>L8*10</f>
        <v>0</v>
      </c>
      <c r="N8" s="30">
        <f>M8/56</f>
        <v>0</v>
      </c>
      <c r="O8" s="31">
        <f>N8*$M$4</f>
        <v>0</v>
      </c>
      <c r="P8" s="55" t="s">
        <v>16</v>
      </c>
      <c r="R8" s="25">
        <v>0</v>
      </c>
      <c r="S8" s="31">
        <f>R8*5.63</f>
        <v>0</v>
      </c>
      <c r="T8" s="30">
        <f>R8/10</f>
        <v>0</v>
      </c>
      <c r="U8" s="31">
        <f>T8*100</f>
        <v>0</v>
      </c>
      <c r="V8" s="55" t="s">
        <v>16</v>
      </c>
    </row>
    <row r="9" spans="2:22" x14ac:dyDescent="0.2">
      <c r="B9" s="12">
        <v>6</v>
      </c>
      <c r="C9" s="10">
        <f t="shared" si="0"/>
        <v>22.8</v>
      </c>
      <c r="D9" s="10">
        <f t="shared" si="1"/>
        <v>64.938763884933067</v>
      </c>
      <c r="E9" s="19">
        <f t="shared" si="2"/>
        <v>309.07759287138384</v>
      </c>
      <c r="F9" s="19">
        <f t="shared" si="3"/>
        <v>158.30803537314782</v>
      </c>
      <c r="G9" s="19">
        <f t="shared" si="4"/>
        <v>106.40376148031247</v>
      </c>
      <c r="H9" s="19">
        <f t="shared" si="5"/>
        <v>80.131227781469875</v>
      </c>
      <c r="I9" s="47">
        <f t="shared" si="6"/>
        <v>16.186108354860501</v>
      </c>
      <c r="J9" s="49">
        <f t="shared" si="7"/>
        <v>32.453147251495302</v>
      </c>
      <c r="L9" s="12">
        <v>1</v>
      </c>
      <c r="M9" s="19">
        <f>L9*10</f>
        <v>10</v>
      </c>
      <c r="N9" s="10">
        <f>M9/56</f>
        <v>0.17857142857142858</v>
      </c>
      <c r="O9" s="31">
        <f t="shared" ref="O9:O15" si="8">N9*$M$4</f>
        <v>17.848214285714288</v>
      </c>
      <c r="P9" s="21"/>
      <c r="R9" s="25">
        <v>5</v>
      </c>
      <c r="S9" s="31">
        <f>R9*5.63</f>
        <v>28.15</v>
      </c>
      <c r="T9" s="30">
        <f t="shared" ref="T9:T15" si="9">R9/10</f>
        <v>0.5</v>
      </c>
      <c r="U9" s="31">
        <f t="shared" ref="U9:U15" si="10">T9*100</f>
        <v>50</v>
      </c>
      <c r="V9" s="21"/>
    </row>
    <row r="10" spans="2:22" x14ac:dyDescent="0.2">
      <c r="B10" s="12">
        <v>7</v>
      </c>
      <c r="C10" s="10">
        <f t="shared" si="0"/>
        <v>26.6</v>
      </c>
      <c r="D10" s="10">
        <f t="shared" si="1"/>
        <v>75.761891199088581</v>
      </c>
      <c r="E10" s="19">
        <f t="shared" si="2"/>
        <v>360.59052501661449</v>
      </c>
      <c r="F10" s="19">
        <f t="shared" si="3"/>
        <v>184.69270793533912</v>
      </c>
      <c r="G10" s="19">
        <f t="shared" si="4"/>
        <v>124.13772172703121</v>
      </c>
      <c r="H10" s="19">
        <f t="shared" si="5"/>
        <v>93.486432411714858</v>
      </c>
      <c r="I10" s="47">
        <f t="shared" si="6"/>
        <v>18.883793080670582</v>
      </c>
      <c r="J10" s="49">
        <f t="shared" si="7"/>
        <v>37.862005126744521</v>
      </c>
      <c r="L10" s="12">
        <v>4</v>
      </c>
      <c r="M10" s="19">
        <f t="shared" ref="M10:M15" si="11">L10*10</f>
        <v>40</v>
      </c>
      <c r="N10" s="10">
        <f t="shared" ref="N10:N15" si="12">M10/56</f>
        <v>0.7142857142857143</v>
      </c>
      <c r="O10" s="31">
        <f t="shared" si="8"/>
        <v>71.392857142857153</v>
      </c>
      <c r="P10" s="21"/>
      <c r="R10" s="25">
        <v>10</v>
      </c>
      <c r="S10" s="31">
        <f t="shared" ref="S10:S15" si="13">R10*5.63</f>
        <v>56.3</v>
      </c>
      <c r="T10" s="30">
        <f t="shared" si="9"/>
        <v>1</v>
      </c>
      <c r="U10" s="31">
        <f t="shared" si="10"/>
        <v>100</v>
      </c>
      <c r="V10" s="21"/>
    </row>
    <row r="11" spans="2:22" x14ac:dyDescent="0.2">
      <c r="B11" s="12">
        <v>8</v>
      </c>
      <c r="C11" s="10">
        <f t="shared" si="0"/>
        <v>30.4</v>
      </c>
      <c r="D11" s="10">
        <f t="shared" si="1"/>
        <v>86.58501851324408</v>
      </c>
      <c r="E11" s="19">
        <f t="shared" si="2"/>
        <v>412.10345716184509</v>
      </c>
      <c r="F11" s="19">
        <f t="shared" si="3"/>
        <v>211.07738049753038</v>
      </c>
      <c r="G11" s="19">
        <f t="shared" si="4"/>
        <v>141.87168197374993</v>
      </c>
      <c r="H11" s="19">
        <f t="shared" si="5"/>
        <v>106.84163704195981</v>
      </c>
      <c r="I11" s="47">
        <f t="shared" si="6"/>
        <v>21.581477806480663</v>
      </c>
      <c r="J11" s="49">
        <f t="shared" si="7"/>
        <v>43.270863001993732</v>
      </c>
      <c r="L11" s="12">
        <v>8</v>
      </c>
      <c r="M11" s="19">
        <f t="shared" si="11"/>
        <v>80</v>
      </c>
      <c r="N11" s="10">
        <f t="shared" si="12"/>
        <v>1.4285714285714286</v>
      </c>
      <c r="O11" s="31">
        <f t="shared" si="8"/>
        <v>142.78571428571431</v>
      </c>
      <c r="P11" s="22" t="s">
        <v>17</v>
      </c>
      <c r="R11" s="25">
        <v>15</v>
      </c>
      <c r="S11" s="31">
        <f t="shared" si="13"/>
        <v>84.45</v>
      </c>
      <c r="T11" s="30">
        <f t="shared" si="9"/>
        <v>1.5</v>
      </c>
      <c r="U11" s="31">
        <f t="shared" si="10"/>
        <v>150</v>
      </c>
      <c r="V11" s="22" t="s">
        <v>17</v>
      </c>
    </row>
    <row r="12" spans="2:22" x14ac:dyDescent="0.2">
      <c r="B12" s="12">
        <v>9</v>
      </c>
      <c r="C12" s="10">
        <f t="shared" si="0"/>
        <v>34.200000000000003</v>
      </c>
      <c r="D12" s="10">
        <f t="shared" si="1"/>
        <v>97.408145827399593</v>
      </c>
      <c r="E12" s="19">
        <f t="shared" si="2"/>
        <v>463.61638930707568</v>
      </c>
      <c r="F12" s="19">
        <f t="shared" si="3"/>
        <v>237.46205305972171</v>
      </c>
      <c r="G12" s="19">
        <f t="shared" si="4"/>
        <v>159.6056422204687</v>
      </c>
      <c r="H12" s="19">
        <f t="shared" si="5"/>
        <v>120.19684167220481</v>
      </c>
      <c r="I12" s="47">
        <f t="shared" si="6"/>
        <v>24.279162532290748</v>
      </c>
      <c r="J12" s="49">
        <f t="shared" si="7"/>
        <v>48.67972087724295</v>
      </c>
      <c r="L12" s="12">
        <v>12</v>
      </c>
      <c r="M12" s="19">
        <f t="shared" si="11"/>
        <v>120</v>
      </c>
      <c r="N12" s="10">
        <f t="shared" si="12"/>
        <v>2.1428571428571428</v>
      </c>
      <c r="O12" s="31">
        <f t="shared" si="8"/>
        <v>214.17857142857142</v>
      </c>
      <c r="P12" s="22"/>
      <c r="R12" s="25">
        <v>20</v>
      </c>
      <c r="S12" s="31">
        <f t="shared" si="13"/>
        <v>112.6</v>
      </c>
      <c r="T12" s="30">
        <f t="shared" si="9"/>
        <v>2</v>
      </c>
      <c r="U12" s="31">
        <f t="shared" si="10"/>
        <v>200</v>
      </c>
      <c r="V12" s="22"/>
    </row>
    <row r="13" spans="2:22" x14ac:dyDescent="0.2">
      <c r="B13" s="12">
        <v>10</v>
      </c>
      <c r="C13" s="10">
        <f t="shared" si="0"/>
        <v>38</v>
      </c>
      <c r="D13" s="10">
        <f t="shared" si="1"/>
        <v>108.23127314155511</v>
      </c>
      <c r="E13" s="19">
        <f t="shared" si="2"/>
        <v>515.12932145230639</v>
      </c>
      <c r="F13" s="19">
        <f t="shared" si="3"/>
        <v>263.84672562191304</v>
      </c>
      <c r="G13" s="19">
        <f t="shared" si="4"/>
        <v>177.33960246718743</v>
      </c>
      <c r="H13" s="19">
        <f t="shared" si="5"/>
        <v>133.55204630244981</v>
      </c>
      <c r="I13" s="47">
        <f t="shared" si="6"/>
        <v>26.976847258100833</v>
      </c>
      <c r="J13" s="49">
        <f t="shared" si="7"/>
        <v>54.088578752492168</v>
      </c>
      <c r="L13" s="16">
        <v>18</v>
      </c>
      <c r="M13" s="33">
        <f t="shared" si="11"/>
        <v>180</v>
      </c>
      <c r="N13" s="32">
        <f t="shared" si="12"/>
        <v>3.2142857142857144</v>
      </c>
      <c r="O13" s="31">
        <f t="shared" si="8"/>
        <v>321.26785714285717</v>
      </c>
      <c r="P13" s="23" t="s">
        <v>18</v>
      </c>
      <c r="R13" s="25">
        <v>30</v>
      </c>
      <c r="S13" s="31">
        <f t="shared" si="13"/>
        <v>168.9</v>
      </c>
      <c r="T13" s="30">
        <f t="shared" si="9"/>
        <v>3</v>
      </c>
      <c r="U13" s="31">
        <f t="shared" si="10"/>
        <v>300</v>
      </c>
      <c r="V13" s="23" t="s">
        <v>18</v>
      </c>
    </row>
    <row r="14" spans="2:22" x14ac:dyDescent="0.2">
      <c r="B14" s="12">
        <v>11</v>
      </c>
      <c r="C14" s="10">
        <f t="shared" si="0"/>
        <v>41.8</v>
      </c>
      <c r="D14" s="10">
        <f t="shared" si="1"/>
        <v>119.05440045571062</v>
      </c>
      <c r="E14" s="19">
        <f t="shared" si="2"/>
        <v>566.64225359753698</v>
      </c>
      <c r="F14" s="19">
        <f t="shared" si="3"/>
        <v>290.23139818410431</v>
      </c>
      <c r="G14" s="19">
        <f t="shared" si="4"/>
        <v>195.07356271390617</v>
      </c>
      <c r="H14" s="19">
        <f t="shared" si="5"/>
        <v>146.90725093269478</v>
      </c>
      <c r="I14" s="47">
        <f t="shared" si="6"/>
        <v>29.674531983910914</v>
      </c>
      <c r="J14" s="49">
        <f t="shared" si="7"/>
        <v>59.497436627741386</v>
      </c>
      <c r="L14" s="16">
        <v>30</v>
      </c>
      <c r="M14" s="33">
        <f t="shared" si="11"/>
        <v>300</v>
      </c>
      <c r="N14" s="32">
        <f t="shared" si="12"/>
        <v>5.3571428571428568</v>
      </c>
      <c r="O14" s="31">
        <f t="shared" si="8"/>
        <v>535.44642857142856</v>
      </c>
      <c r="P14" s="23"/>
      <c r="R14" s="25">
        <v>35</v>
      </c>
      <c r="S14" s="31">
        <f t="shared" si="13"/>
        <v>197.04999999999998</v>
      </c>
      <c r="T14" s="30">
        <f t="shared" si="9"/>
        <v>3.5</v>
      </c>
      <c r="U14" s="31">
        <f t="shared" si="10"/>
        <v>350</v>
      </c>
      <c r="V14" s="23"/>
    </row>
    <row r="15" spans="2:22" x14ac:dyDescent="0.2">
      <c r="B15" s="12">
        <v>12</v>
      </c>
      <c r="C15" s="10">
        <f t="shared" si="0"/>
        <v>45.6</v>
      </c>
      <c r="D15" s="10">
        <f t="shared" si="1"/>
        <v>129.87752776986613</v>
      </c>
      <c r="E15" s="19">
        <f t="shared" si="2"/>
        <v>618.15518574276769</v>
      </c>
      <c r="F15" s="19">
        <f t="shared" si="3"/>
        <v>316.61607074629563</v>
      </c>
      <c r="G15" s="19">
        <f t="shared" si="4"/>
        <v>212.80752296062494</v>
      </c>
      <c r="H15" s="19">
        <f t="shared" si="5"/>
        <v>160.26245556293975</v>
      </c>
      <c r="I15" s="47">
        <f t="shared" si="6"/>
        <v>32.372216709721002</v>
      </c>
      <c r="J15" s="49">
        <f t="shared" si="7"/>
        <v>64.906294502990605</v>
      </c>
      <c r="L15" s="16">
        <v>40</v>
      </c>
      <c r="M15" s="33">
        <f t="shared" si="11"/>
        <v>400</v>
      </c>
      <c r="N15" s="32">
        <f t="shared" si="12"/>
        <v>7.1428571428571432</v>
      </c>
      <c r="O15" s="31">
        <f t="shared" si="8"/>
        <v>713.92857142857144</v>
      </c>
      <c r="P15" s="24" t="s">
        <v>19</v>
      </c>
      <c r="R15" s="25">
        <v>40</v>
      </c>
      <c r="S15" s="31">
        <f t="shared" si="13"/>
        <v>225.2</v>
      </c>
      <c r="T15" s="30">
        <f t="shared" si="9"/>
        <v>4</v>
      </c>
      <c r="U15" s="31">
        <f t="shared" si="10"/>
        <v>400</v>
      </c>
      <c r="V15" s="24" t="s">
        <v>19</v>
      </c>
    </row>
    <row r="16" spans="2:22" ht="13.5" thickBot="1" x14ac:dyDescent="0.25">
      <c r="B16" s="12">
        <v>13</v>
      </c>
      <c r="C16" s="10">
        <f t="shared" si="0"/>
        <v>49.4</v>
      </c>
      <c r="D16" s="10">
        <f t="shared" si="1"/>
        <v>140.70065508402163</v>
      </c>
      <c r="E16" s="19">
        <f t="shared" si="2"/>
        <v>669.66811788799828</v>
      </c>
      <c r="F16" s="19">
        <f t="shared" si="3"/>
        <v>343.0007433084869</v>
      </c>
      <c r="G16" s="19">
        <f t="shared" si="4"/>
        <v>230.54148320734365</v>
      </c>
      <c r="H16" s="19">
        <f t="shared" si="5"/>
        <v>173.61766019318472</v>
      </c>
      <c r="I16" s="47">
        <f t="shared" si="6"/>
        <v>35.069901435531079</v>
      </c>
      <c r="J16" s="49">
        <f t="shared" si="7"/>
        <v>70.315152378239816</v>
      </c>
      <c r="M16" s="1"/>
      <c r="S16" s="1"/>
    </row>
    <row r="17" spans="2:21" ht="13.5" thickBot="1" x14ac:dyDescent="0.25">
      <c r="B17" s="12">
        <v>14</v>
      </c>
      <c r="C17" s="10">
        <f t="shared" si="0"/>
        <v>53.2</v>
      </c>
      <c r="D17" s="10">
        <f t="shared" si="1"/>
        <v>151.52378239817716</v>
      </c>
      <c r="E17" s="19">
        <f t="shared" si="2"/>
        <v>721.18105003322898</v>
      </c>
      <c r="F17" s="19">
        <f t="shared" si="3"/>
        <v>369.38541587067823</v>
      </c>
      <c r="G17" s="19">
        <f t="shared" si="4"/>
        <v>248.27544345406241</v>
      </c>
      <c r="H17" s="19">
        <f t="shared" si="5"/>
        <v>186.97286482342972</v>
      </c>
      <c r="I17" s="47">
        <f t="shared" si="6"/>
        <v>37.767586161341164</v>
      </c>
      <c r="J17" s="49">
        <f t="shared" si="7"/>
        <v>75.724010253489041</v>
      </c>
      <c r="L17" s="51">
        <v>17</v>
      </c>
      <c r="M17" s="41">
        <f>L17*10</f>
        <v>170</v>
      </c>
      <c r="N17" s="42">
        <f>M17/56</f>
        <v>3.0357142857142856</v>
      </c>
      <c r="O17" s="53">
        <f t="shared" ref="O17" si="14">N17*$M$4</f>
        <v>303.41964285714283</v>
      </c>
      <c r="R17" s="56">
        <v>45</v>
      </c>
      <c r="S17" s="41">
        <f>R17*5.63</f>
        <v>253.35</v>
      </c>
      <c r="T17" s="42">
        <f>R17/10</f>
        <v>4.5</v>
      </c>
      <c r="U17" s="53">
        <f>T17*100</f>
        <v>450</v>
      </c>
    </row>
    <row r="18" spans="2:21" x14ac:dyDescent="0.2">
      <c r="B18" s="12">
        <v>15</v>
      </c>
      <c r="C18" s="10">
        <f t="shared" si="0"/>
        <v>57</v>
      </c>
      <c r="D18" s="10">
        <f t="shared" si="1"/>
        <v>162.34690971233266</v>
      </c>
      <c r="E18" s="19">
        <f t="shared" si="2"/>
        <v>772.69398217845958</v>
      </c>
      <c r="F18" s="19">
        <f t="shared" si="3"/>
        <v>395.7700884328695</v>
      </c>
      <c r="G18" s="19">
        <f t="shared" si="4"/>
        <v>266.00940370078115</v>
      </c>
      <c r="H18" s="19">
        <f t="shared" si="5"/>
        <v>200.32806945367466</v>
      </c>
      <c r="I18" s="47">
        <f t="shared" si="6"/>
        <v>40.465270887151249</v>
      </c>
      <c r="J18" s="49">
        <f t="shared" si="7"/>
        <v>81.132868128738252</v>
      </c>
    </row>
    <row r="19" spans="2:21" x14ac:dyDescent="0.2">
      <c r="B19" s="12">
        <v>16</v>
      </c>
      <c r="C19" s="10">
        <f t="shared" si="0"/>
        <v>60.8</v>
      </c>
      <c r="D19" s="10">
        <f t="shared" si="1"/>
        <v>173.17003702648816</v>
      </c>
      <c r="E19" s="19">
        <f t="shared" si="2"/>
        <v>824.20691432369017</v>
      </c>
      <c r="F19" s="19">
        <f t="shared" si="3"/>
        <v>422.15476099506077</v>
      </c>
      <c r="G19" s="19">
        <f t="shared" si="4"/>
        <v>283.74336394749986</v>
      </c>
      <c r="H19" s="19">
        <f t="shared" si="5"/>
        <v>213.68327408391963</v>
      </c>
      <c r="I19" s="47">
        <f t="shared" si="6"/>
        <v>43.162955612961326</v>
      </c>
      <c r="J19" s="49">
        <f t="shared" si="7"/>
        <v>86.541726003987463</v>
      </c>
      <c r="L19" t="s">
        <v>30</v>
      </c>
    </row>
    <row r="20" spans="2:21" x14ac:dyDescent="0.2">
      <c r="B20" s="12">
        <v>17</v>
      </c>
      <c r="C20" s="10">
        <f t="shared" si="0"/>
        <v>64.599999999999994</v>
      </c>
      <c r="D20" s="10">
        <f t="shared" si="1"/>
        <v>183.99316434064366</v>
      </c>
      <c r="E20" s="19">
        <f t="shared" si="2"/>
        <v>875.71984646892065</v>
      </c>
      <c r="F20" s="19">
        <f t="shared" si="3"/>
        <v>448.53943355725204</v>
      </c>
      <c r="G20" s="19">
        <f t="shared" si="4"/>
        <v>301.47732419421857</v>
      </c>
      <c r="H20" s="19">
        <f t="shared" si="5"/>
        <v>227.0384787141646</v>
      </c>
      <c r="I20" s="47">
        <f t="shared" si="6"/>
        <v>45.860640338771411</v>
      </c>
      <c r="J20" s="49">
        <f t="shared" si="7"/>
        <v>91.950583879236675</v>
      </c>
    </row>
    <row r="21" spans="2:21" x14ac:dyDescent="0.2">
      <c r="B21" s="12">
        <v>18</v>
      </c>
      <c r="C21" s="10">
        <f t="shared" si="0"/>
        <v>68.400000000000006</v>
      </c>
      <c r="D21" s="10">
        <f t="shared" si="1"/>
        <v>194.81629165479919</v>
      </c>
      <c r="E21" s="19">
        <f t="shared" si="2"/>
        <v>927.23277861415136</v>
      </c>
      <c r="F21" s="19">
        <f t="shared" si="3"/>
        <v>474.92410611944342</v>
      </c>
      <c r="G21" s="19">
        <f t="shared" si="4"/>
        <v>319.21128444093739</v>
      </c>
      <c r="H21" s="19">
        <f t="shared" si="5"/>
        <v>240.39368334440962</v>
      </c>
      <c r="I21" s="47">
        <f t="shared" si="6"/>
        <v>48.558325064581496</v>
      </c>
      <c r="J21" s="49">
        <f t="shared" si="7"/>
        <v>97.3594417544859</v>
      </c>
    </row>
    <row r="22" spans="2:21" x14ac:dyDescent="0.2">
      <c r="B22" s="12">
        <v>19</v>
      </c>
      <c r="C22" s="10">
        <f t="shared" si="0"/>
        <v>72.2</v>
      </c>
      <c r="D22" s="10">
        <f t="shared" si="1"/>
        <v>205.63941896895469</v>
      </c>
      <c r="E22" s="19">
        <f t="shared" si="2"/>
        <v>978.74571075938206</v>
      </c>
      <c r="F22" s="19">
        <f t="shared" si="3"/>
        <v>501.30877868163464</v>
      </c>
      <c r="G22" s="19">
        <f t="shared" si="4"/>
        <v>336.9452446876561</v>
      </c>
      <c r="H22" s="19">
        <f t="shared" si="5"/>
        <v>253.74888797465459</v>
      </c>
      <c r="I22" s="47">
        <f t="shared" si="6"/>
        <v>51.25600979039158</v>
      </c>
      <c r="J22" s="49">
        <f t="shared" si="7"/>
        <v>102.7682996297351</v>
      </c>
    </row>
    <row r="23" spans="2:21" ht="13.5" thickBot="1" x14ac:dyDescent="0.25">
      <c r="B23" s="12">
        <v>20</v>
      </c>
      <c r="C23" s="10">
        <f t="shared" si="0"/>
        <v>76</v>
      </c>
      <c r="D23" s="10">
        <f t="shared" si="1"/>
        <v>216.46254628311021</v>
      </c>
      <c r="E23" s="19">
        <f t="shared" si="2"/>
        <v>1030.2586429046128</v>
      </c>
      <c r="F23" s="19">
        <f t="shared" si="3"/>
        <v>527.69345124382608</v>
      </c>
      <c r="G23" s="19">
        <f t="shared" si="4"/>
        <v>354.67920493437487</v>
      </c>
      <c r="H23" s="19">
        <f t="shared" si="5"/>
        <v>267.10409260489962</v>
      </c>
      <c r="I23" s="47">
        <f t="shared" si="6"/>
        <v>53.953694516201665</v>
      </c>
      <c r="J23" s="50">
        <f t="shared" si="7"/>
        <v>108.17715750498434</v>
      </c>
    </row>
    <row r="24" spans="2:21" ht="13.5" thickBot="1" x14ac:dyDescent="0.25">
      <c r="B24" s="43"/>
      <c r="C24" s="44"/>
      <c r="D24" s="44"/>
      <c r="E24" s="45"/>
      <c r="F24" s="45"/>
      <c r="G24" s="45"/>
      <c r="H24" s="45"/>
      <c r="I24" s="45"/>
      <c r="J24" s="46"/>
    </row>
    <row r="25" spans="2:21" ht="13.5" thickBot="1" x14ac:dyDescent="0.25">
      <c r="B25" s="51">
        <v>30</v>
      </c>
      <c r="C25" s="40">
        <f t="shared" si="0"/>
        <v>114</v>
      </c>
      <c r="D25" s="40">
        <f t="shared" si="1"/>
        <v>324.69381942466532</v>
      </c>
      <c r="E25" s="41">
        <f t="shared" si="2"/>
        <v>1545.3879643569192</v>
      </c>
      <c r="F25" s="41">
        <f t="shared" si="3"/>
        <v>791.540176865739</v>
      </c>
      <c r="G25" s="41">
        <f t="shared" si="4"/>
        <v>532.0188074015623</v>
      </c>
      <c r="H25" s="41">
        <f t="shared" si="5"/>
        <v>400.65613890734932</v>
      </c>
      <c r="I25" s="41">
        <f t="shared" si="6"/>
        <v>80.930541774302498</v>
      </c>
      <c r="J25" s="53">
        <f t="shared" si="7"/>
        <v>162.2657362574765</v>
      </c>
    </row>
    <row r="27" spans="2:21" x14ac:dyDescent="0.2">
      <c r="B27" t="s">
        <v>34</v>
      </c>
      <c r="C27" t="s">
        <v>0</v>
      </c>
      <c r="D27" t="s">
        <v>27</v>
      </c>
    </row>
    <row r="28" spans="2:21" x14ac:dyDescent="0.2">
      <c r="B28" s="15">
        <v>0.02</v>
      </c>
      <c r="C28" s="3" t="s">
        <v>11</v>
      </c>
      <c r="D28" s="20">
        <f>E5</f>
        <v>103.02586429046127</v>
      </c>
    </row>
    <row r="29" spans="2:21" x14ac:dyDescent="0.2">
      <c r="B29" s="15"/>
      <c r="C29" s="3" t="s">
        <v>12</v>
      </c>
      <c r="D29" s="20">
        <f>F5</f>
        <v>52.769345124382596</v>
      </c>
    </row>
    <row r="30" spans="2:21" x14ac:dyDescent="0.2">
      <c r="B30" s="15"/>
      <c r="C30" s="3" t="s">
        <v>10</v>
      </c>
      <c r="D30" s="20">
        <f>G5</f>
        <v>35.467920493437482</v>
      </c>
    </row>
    <row r="31" spans="2:21" x14ac:dyDescent="0.2">
      <c r="B31" s="15"/>
      <c r="C31" s="3" t="s">
        <v>13</v>
      </c>
      <c r="D31" s="20">
        <f>H5</f>
        <v>26.710409260489953</v>
      </c>
    </row>
    <row r="32" spans="2:21" x14ac:dyDescent="0.2">
      <c r="B32" s="15">
        <v>0.04</v>
      </c>
      <c r="C32" s="3" t="s">
        <v>11</v>
      </c>
      <c r="D32" s="20">
        <f>E7</f>
        <v>206.05172858092254</v>
      </c>
    </row>
    <row r="33" spans="2:4" x14ac:dyDescent="0.2">
      <c r="B33" s="15"/>
      <c r="C33" s="3" t="s">
        <v>12</v>
      </c>
      <c r="D33" s="20">
        <f>F7</f>
        <v>105.53869024876519</v>
      </c>
    </row>
    <row r="34" spans="2:4" x14ac:dyDescent="0.2">
      <c r="B34" s="15"/>
      <c r="C34" s="3" t="s">
        <v>10</v>
      </c>
      <c r="D34" s="20">
        <f>G7</f>
        <v>70.935840986874965</v>
      </c>
    </row>
    <row r="35" spans="2:4" x14ac:dyDescent="0.2">
      <c r="B35" s="15"/>
      <c r="C35" s="3" t="s">
        <v>13</v>
      </c>
      <c r="D35" s="20">
        <f>H7</f>
        <v>53.420818520979907</v>
      </c>
    </row>
    <row r="36" spans="2:4" x14ac:dyDescent="0.2">
      <c r="B36" s="15">
        <v>0.06</v>
      </c>
      <c r="C36" s="3" t="s">
        <v>11</v>
      </c>
      <c r="D36" s="20">
        <f>E9</f>
        <v>309.07759287138384</v>
      </c>
    </row>
    <row r="37" spans="2:4" x14ac:dyDescent="0.2">
      <c r="B37" s="15"/>
      <c r="C37" s="3" t="s">
        <v>12</v>
      </c>
      <c r="D37" s="20">
        <f>F9</f>
        <v>158.30803537314782</v>
      </c>
    </row>
    <row r="38" spans="2:4" x14ac:dyDescent="0.2">
      <c r="B38" s="15"/>
      <c r="C38" s="3" t="s">
        <v>10</v>
      </c>
      <c r="D38" s="20">
        <f>G9</f>
        <v>106.40376148031247</v>
      </c>
    </row>
    <row r="39" spans="2:4" x14ac:dyDescent="0.2">
      <c r="B39" s="15"/>
      <c r="C39" s="3" t="s">
        <v>13</v>
      </c>
      <c r="D39" s="20">
        <f>H9</f>
        <v>80.131227781469875</v>
      </c>
    </row>
    <row r="40" spans="2:4" x14ac:dyDescent="0.2">
      <c r="B40" s="15">
        <v>0.08</v>
      </c>
      <c r="C40" s="3" t="s">
        <v>11</v>
      </c>
      <c r="D40" s="20">
        <f>E11</f>
        <v>412.10345716184509</v>
      </c>
    </row>
    <row r="41" spans="2:4" x14ac:dyDescent="0.2">
      <c r="B41" s="15"/>
      <c r="C41" s="3" t="s">
        <v>12</v>
      </c>
      <c r="D41" s="20">
        <f>F11</f>
        <v>211.07738049753038</v>
      </c>
    </row>
    <row r="42" spans="2:4" x14ac:dyDescent="0.2">
      <c r="B42" s="15"/>
      <c r="C42" s="3" t="s">
        <v>10</v>
      </c>
      <c r="D42" s="20">
        <f>G11</f>
        <v>141.87168197374993</v>
      </c>
    </row>
    <row r="43" spans="2:4" x14ac:dyDescent="0.2">
      <c r="B43" s="15"/>
      <c r="C43" s="3" t="s">
        <v>13</v>
      </c>
      <c r="D43" s="20">
        <f>H11</f>
        <v>106.84163704195981</v>
      </c>
    </row>
    <row r="44" spans="2:4" x14ac:dyDescent="0.2">
      <c r="B44" s="15">
        <v>0.1</v>
      </c>
      <c r="C44" s="3" t="s">
        <v>11</v>
      </c>
      <c r="D44" s="20">
        <f>E13</f>
        <v>515.12932145230639</v>
      </c>
    </row>
    <row r="45" spans="2:4" x14ac:dyDescent="0.2">
      <c r="B45" s="15"/>
      <c r="C45" s="3" t="s">
        <v>12</v>
      </c>
      <c r="D45" s="20">
        <f>F13</f>
        <v>263.84672562191304</v>
      </c>
    </row>
    <row r="46" spans="2:4" x14ac:dyDescent="0.2">
      <c r="B46" s="15"/>
      <c r="C46" s="3" t="s">
        <v>10</v>
      </c>
      <c r="D46" s="20">
        <f>G13</f>
        <v>177.33960246718743</v>
      </c>
    </row>
    <row r="47" spans="2:4" x14ac:dyDescent="0.2">
      <c r="B47" s="15"/>
      <c r="C47" s="3" t="s">
        <v>13</v>
      </c>
      <c r="D47" s="20">
        <f>H13</f>
        <v>133.55204630244981</v>
      </c>
    </row>
    <row r="48" spans="2:4" x14ac:dyDescent="0.2">
      <c r="B48" s="15">
        <v>0.12</v>
      </c>
      <c r="C48" s="3" t="s">
        <v>11</v>
      </c>
      <c r="D48" s="20">
        <f>E15</f>
        <v>618.15518574276769</v>
      </c>
    </row>
    <row r="49" spans="2:17" x14ac:dyDescent="0.2">
      <c r="B49" s="15"/>
      <c r="C49" s="3" t="s">
        <v>12</v>
      </c>
      <c r="D49" s="20">
        <f>F15</f>
        <v>316.61607074629563</v>
      </c>
    </row>
    <row r="50" spans="2:17" x14ac:dyDescent="0.2">
      <c r="B50" s="15"/>
      <c r="C50" s="3" t="s">
        <v>10</v>
      </c>
      <c r="D50" s="20">
        <f>G15</f>
        <v>212.80752296062494</v>
      </c>
      <c r="J50" s="1"/>
      <c r="K50" s="1"/>
      <c r="L50" s="1"/>
      <c r="M50" s="1"/>
      <c r="N50" s="1"/>
      <c r="O50" s="1"/>
      <c r="P50" s="1"/>
      <c r="Q50" s="1"/>
    </row>
    <row r="51" spans="2:17" x14ac:dyDescent="0.2">
      <c r="B51" s="15"/>
      <c r="C51" s="3" t="s">
        <v>13</v>
      </c>
      <c r="D51" s="20">
        <f>H15</f>
        <v>160.26245556293975</v>
      </c>
      <c r="J51" s="1"/>
      <c r="K51" s="1"/>
      <c r="L51" s="1"/>
      <c r="M51" s="1"/>
      <c r="N51" s="1"/>
      <c r="O51" s="1"/>
      <c r="P51" s="1"/>
      <c r="Q51" s="1"/>
    </row>
    <row r="52" spans="2:17" x14ac:dyDescent="0.2">
      <c r="B52" s="15">
        <v>0.14000000000000001</v>
      </c>
      <c r="C52" s="3" t="s">
        <v>11</v>
      </c>
      <c r="D52" s="20">
        <f>E17</f>
        <v>721.18105003322898</v>
      </c>
    </row>
    <row r="53" spans="2:17" x14ac:dyDescent="0.2">
      <c r="B53" s="15"/>
      <c r="C53" s="3" t="s">
        <v>12</v>
      </c>
      <c r="D53" s="20">
        <f>F17</f>
        <v>369.38541587067823</v>
      </c>
    </row>
    <row r="54" spans="2:17" x14ac:dyDescent="0.2">
      <c r="B54" s="15"/>
      <c r="C54" s="3" t="s">
        <v>10</v>
      </c>
      <c r="D54" s="20">
        <f>G17</f>
        <v>248.27544345406241</v>
      </c>
    </row>
    <row r="55" spans="2:17" x14ac:dyDescent="0.2">
      <c r="B55" s="15"/>
      <c r="C55" s="3" t="s">
        <v>13</v>
      </c>
      <c r="D55" s="20">
        <f>H17</f>
        <v>186.97286482342972</v>
      </c>
    </row>
    <row r="56" spans="2:17" x14ac:dyDescent="0.2">
      <c r="B56" s="15">
        <v>0.16</v>
      </c>
      <c r="C56" s="3" t="s">
        <v>11</v>
      </c>
      <c r="D56" s="20">
        <f>E19</f>
        <v>824.20691432369017</v>
      </c>
    </row>
    <row r="57" spans="2:17" x14ac:dyDescent="0.2">
      <c r="B57" s="15"/>
      <c r="C57" s="3" t="s">
        <v>12</v>
      </c>
      <c r="D57" s="20">
        <f>F19</f>
        <v>422.15476099506077</v>
      </c>
    </row>
    <row r="58" spans="2:17" x14ac:dyDescent="0.2">
      <c r="B58" s="15"/>
      <c r="C58" s="3" t="s">
        <v>10</v>
      </c>
      <c r="D58" s="20">
        <f>G19</f>
        <v>283.74336394749986</v>
      </c>
    </row>
    <row r="59" spans="2:17" x14ac:dyDescent="0.2">
      <c r="B59" s="15"/>
      <c r="C59" s="3" t="s">
        <v>13</v>
      </c>
      <c r="D59" s="20">
        <f>H20</f>
        <v>227.0384787141646</v>
      </c>
    </row>
    <row r="60" spans="2:17" x14ac:dyDescent="0.2">
      <c r="B60" s="15">
        <v>0.18</v>
      </c>
      <c r="C60" s="3" t="s">
        <v>11</v>
      </c>
      <c r="D60" s="20">
        <f>E21</f>
        <v>927.23277861415136</v>
      </c>
    </row>
    <row r="61" spans="2:17" x14ac:dyDescent="0.2">
      <c r="B61" s="15"/>
      <c r="C61" s="3" t="s">
        <v>12</v>
      </c>
      <c r="D61" s="20">
        <f>F21</f>
        <v>474.92410611944342</v>
      </c>
    </row>
    <row r="62" spans="2:17" x14ac:dyDescent="0.2">
      <c r="B62" s="15"/>
      <c r="C62" s="3" t="s">
        <v>10</v>
      </c>
      <c r="D62" s="20">
        <f>G21</f>
        <v>319.21128444093739</v>
      </c>
    </row>
    <row r="63" spans="2:17" x14ac:dyDescent="0.2">
      <c r="B63" s="15"/>
      <c r="C63" s="3" t="s">
        <v>13</v>
      </c>
      <c r="D63" s="20">
        <f>H21</f>
        <v>240.39368334440962</v>
      </c>
    </row>
    <row r="64" spans="2:17" x14ac:dyDescent="0.2">
      <c r="B64" s="15">
        <v>0.2</v>
      </c>
      <c r="C64" s="3" t="s">
        <v>11</v>
      </c>
      <c r="D64" s="20">
        <f>E23</f>
        <v>1030.2586429046128</v>
      </c>
    </row>
    <row r="65" spans="2:4" x14ac:dyDescent="0.2">
      <c r="B65" s="15"/>
      <c r="C65" s="3" t="s">
        <v>12</v>
      </c>
      <c r="D65" s="20">
        <f>F23</f>
        <v>527.69345124382608</v>
      </c>
    </row>
    <row r="66" spans="2:4" x14ac:dyDescent="0.2">
      <c r="B66" s="15"/>
      <c r="C66" s="3" t="s">
        <v>10</v>
      </c>
      <c r="D66" s="20">
        <f>G23</f>
        <v>354.67920493437487</v>
      </c>
    </row>
    <row r="67" spans="2:4" x14ac:dyDescent="0.2">
      <c r="B67" s="15"/>
      <c r="C67" s="3" t="s">
        <v>13</v>
      </c>
      <c r="D67" s="20">
        <f>H23</f>
        <v>267.10409260489962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zoomScale="110" zoomScaleNormal="110" workbookViewId="0">
      <selection activeCell="F10" sqref="B10:F10"/>
    </sheetView>
  </sheetViews>
  <sheetFormatPr defaultRowHeight="12.75" x14ac:dyDescent="0.2"/>
  <cols>
    <col min="2" max="2" width="15.42578125" customWidth="1"/>
    <col min="4" max="4" width="12.7109375" customWidth="1"/>
    <col min="5" max="5" width="9.140625" customWidth="1"/>
    <col min="12" max="12" width="16.5703125" customWidth="1"/>
  </cols>
  <sheetData>
    <row r="1" spans="2:22" x14ac:dyDescent="0.2">
      <c r="J1" s="35" t="s">
        <v>29</v>
      </c>
    </row>
    <row r="2" spans="2:22" x14ac:dyDescent="0.2">
      <c r="B2" s="54" t="s">
        <v>31</v>
      </c>
      <c r="C2" s="57" t="s">
        <v>32</v>
      </c>
      <c r="D2" s="58"/>
      <c r="E2" s="6" t="s">
        <v>24</v>
      </c>
      <c r="F2" s="7"/>
      <c r="G2" s="7"/>
      <c r="H2" s="8"/>
      <c r="I2" s="37"/>
      <c r="J2" s="52">
        <v>266</v>
      </c>
      <c r="L2" t="s">
        <v>36</v>
      </c>
      <c r="M2" s="38">
        <v>271.10000000000002</v>
      </c>
    </row>
    <row r="3" spans="2:22" ht="13.5" thickBot="1" x14ac:dyDescent="0.25">
      <c r="B3" s="11" t="s">
        <v>6</v>
      </c>
      <c r="C3" s="12" t="s">
        <v>7</v>
      </c>
      <c r="D3" s="13" t="s">
        <v>9</v>
      </c>
      <c r="E3" s="4" t="s">
        <v>11</v>
      </c>
      <c r="F3" s="9" t="s">
        <v>12</v>
      </c>
      <c r="G3" s="9" t="s">
        <v>10</v>
      </c>
      <c r="H3" s="5" t="s">
        <v>13</v>
      </c>
      <c r="I3" s="34" t="s">
        <v>20</v>
      </c>
      <c r="J3" s="36" t="s">
        <v>28</v>
      </c>
      <c r="L3" t="s">
        <v>37</v>
      </c>
      <c r="M3" s="38">
        <v>40</v>
      </c>
    </row>
    <row r="4" spans="2:22" x14ac:dyDescent="0.2">
      <c r="B4" s="12">
        <v>1</v>
      </c>
      <c r="C4" s="10">
        <f t="shared" ref="C4:C25" si="0">B4*10*$M$3/100</f>
        <v>4</v>
      </c>
      <c r="D4" s="10">
        <f t="shared" ref="D4:D25" si="1">C4*1000/$M$2</f>
        <v>14.754703061600884</v>
      </c>
      <c r="E4" s="19">
        <f>D4/21*$M$4</f>
        <v>70.225360524143255</v>
      </c>
      <c r="F4" s="19">
        <f>D4/41*$M$4</f>
        <v>35.969087097731908</v>
      </c>
      <c r="G4" s="19">
        <f>D4/61*$M$4</f>
        <v>24.175943787000136</v>
      </c>
      <c r="H4" s="19">
        <f>D4/81*$M$4</f>
        <v>18.206574950703807</v>
      </c>
      <c r="I4" s="47">
        <f>D4/401*$M$4</f>
        <v>3.6776373341820658</v>
      </c>
      <c r="J4" s="48">
        <f>D4/$J$2*$M$4</f>
        <v>5.544107409800783</v>
      </c>
      <c r="L4" t="s">
        <v>21</v>
      </c>
      <c r="M4" s="39">
        <v>99.95</v>
      </c>
    </row>
    <row r="5" spans="2:22" x14ac:dyDescent="0.2">
      <c r="B5" s="12">
        <v>2</v>
      </c>
      <c r="C5" s="10">
        <f t="shared" si="0"/>
        <v>8</v>
      </c>
      <c r="D5" s="10">
        <f t="shared" si="1"/>
        <v>29.509406123201767</v>
      </c>
      <c r="E5" s="19">
        <f t="shared" ref="E5:E25" si="2">D5/21*$M$4</f>
        <v>140.45072104828651</v>
      </c>
      <c r="F5" s="19">
        <f t="shared" ref="F5:F25" si="3">D5/41*$M$4</f>
        <v>71.938174195463816</v>
      </c>
      <c r="G5" s="19">
        <f t="shared" ref="G5:G25" si="4">D5/61*$M$4</f>
        <v>48.351887574000273</v>
      </c>
      <c r="H5" s="19">
        <f t="shared" ref="H5:H25" si="5">D5/81*$M$4</f>
        <v>36.413149901407614</v>
      </c>
      <c r="I5" s="47">
        <f t="shared" ref="I5:I25" si="6">D5/401*$M$4</f>
        <v>7.3552746683641317</v>
      </c>
      <c r="J5" s="49">
        <f t="shared" ref="J5:J25" si="7">D5/$J$2*$M$4</f>
        <v>11.088214819601566</v>
      </c>
    </row>
    <row r="6" spans="2:22" x14ac:dyDescent="0.2">
      <c r="B6" s="12">
        <v>3</v>
      </c>
      <c r="C6" s="10">
        <f t="shared" si="0"/>
        <v>12</v>
      </c>
      <c r="D6" s="10">
        <f t="shared" si="1"/>
        <v>44.264109184802649</v>
      </c>
      <c r="E6" s="19">
        <f t="shared" si="2"/>
        <v>210.67608157242975</v>
      </c>
      <c r="F6" s="19">
        <f t="shared" si="3"/>
        <v>107.90726129319572</v>
      </c>
      <c r="G6" s="19">
        <f t="shared" si="4"/>
        <v>72.527831361000409</v>
      </c>
      <c r="H6" s="19">
        <f t="shared" si="5"/>
        <v>54.619724852111418</v>
      </c>
      <c r="I6" s="47">
        <f t="shared" si="6"/>
        <v>11.032912002546198</v>
      </c>
      <c r="J6" s="49">
        <f t="shared" si="7"/>
        <v>16.632322229402348</v>
      </c>
      <c r="L6" s="28" t="s">
        <v>1</v>
      </c>
      <c r="M6" s="28" t="s">
        <v>2</v>
      </c>
      <c r="N6" s="28" t="s">
        <v>4</v>
      </c>
      <c r="O6" s="29" t="s">
        <v>25</v>
      </c>
      <c r="P6" s="26"/>
      <c r="R6" s="28" t="s">
        <v>38</v>
      </c>
      <c r="S6" s="28" t="s">
        <v>2</v>
      </c>
      <c r="T6" s="28" t="s">
        <v>4</v>
      </c>
      <c r="U6" s="29" t="s">
        <v>25</v>
      </c>
      <c r="V6" s="26"/>
    </row>
    <row r="7" spans="2:22" x14ac:dyDescent="0.2">
      <c r="B7" s="12">
        <v>4</v>
      </c>
      <c r="C7" s="10">
        <f t="shared" si="0"/>
        <v>16</v>
      </c>
      <c r="D7" s="10">
        <f t="shared" si="1"/>
        <v>59.018812246403535</v>
      </c>
      <c r="E7" s="19">
        <f t="shared" si="2"/>
        <v>280.90144209657302</v>
      </c>
      <c r="F7" s="19">
        <f t="shared" si="3"/>
        <v>143.87634839092763</v>
      </c>
      <c r="G7" s="19">
        <f t="shared" si="4"/>
        <v>96.703775148000545</v>
      </c>
      <c r="H7" s="19">
        <f t="shared" si="5"/>
        <v>72.826299802815228</v>
      </c>
      <c r="I7" s="47">
        <f t="shared" si="6"/>
        <v>14.710549336728263</v>
      </c>
      <c r="J7" s="49">
        <f t="shared" si="7"/>
        <v>22.176429639203132</v>
      </c>
      <c r="L7" s="25"/>
      <c r="M7" s="25" t="s">
        <v>3</v>
      </c>
      <c r="N7" s="25" t="s">
        <v>5</v>
      </c>
      <c r="O7" s="13" t="s">
        <v>26</v>
      </c>
      <c r="P7" s="27"/>
      <c r="R7" s="25"/>
      <c r="S7" s="25" t="s">
        <v>3</v>
      </c>
      <c r="T7" s="25" t="s">
        <v>5</v>
      </c>
      <c r="U7" s="13" t="s">
        <v>26</v>
      </c>
      <c r="V7" s="27"/>
    </row>
    <row r="8" spans="2:22" x14ac:dyDescent="0.2">
      <c r="B8" s="12">
        <v>5</v>
      </c>
      <c r="C8" s="10">
        <f t="shared" si="0"/>
        <v>20</v>
      </c>
      <c r="D8" s="10">
        <f t="shared" si="1"/>
        <v>73.77351530800442</v>
      </c>
      <c r="E8" s="19">
        <f t="shared" si="2"/>
        <v>351.12680262071626</v>
      </c>
      <c r="F8" s="19">
        <f t="shared" si="3"/>
        <v>179.84543548865955</v>
      </c>
      <c r="G8" s="19">
        <f t="shared" si="4"/>
        <v>120.8797189350007</v>
      </c>
      <c r="H8" s="19">
        <f t="shared" si="5"/>
        <v>91.032874753519039</v>
      </c>
      <c r="I8" s="47">
        <f t="shared" si="6"/>
        <v>18.388186670910329</v>
      </c>
      <c r="J8" s="49">
        <f t="shared" si="7"/>
        <v>27.720537049003916</v>
      </c>
      <c r="L8" s="25">
        <v>0</v>
      </c>
      <c r="M8" s="31">
        <f>L8*10</f>
        <v>0</v>
      </c>
      <c r="N8" s="30">
        <f>M8/56</f>
        <v>0</v>
      </c>
      <c r="O8" s="31">
        <f>N8*$M$4</f>
        <v>0</v>
      </c>
      <c r="P8" s="55" t="s">
        <v>16</v>
      </c>
      <c r="R8" s="25">
        <v>0</v>
      </c>
      <c r="S8" s="31">
        <f>R8*5.63</f>
        <v>0</v>
      </c>
      <c r="T8" s="30">
        <f>R8/10</f>
        <v>0</v>
      </c>
      <c r="U8" s="31">
        <f>T8*100</f>
        <v>0</v>
      </c>
      <c r="V8" s="55" t="s">
        <v>16</v>
      </c>
    </row>
    <row r="9" spans="2:22" x14ac:dyDescent="0.2">
      <c r="B9" s="12">
        <v>6</v>
      </c>
      <c r="C9" s="10">
        <f t="shared" si="0"/>
        <v>24</v>
      </c>
      <c r="D9" s="10">
        <f t="shared" si="1"/>
        <v>88.528218369605298</v>
      </c>
      <c r="E9" s="19">
        <f t="shared" si="2"/>
        <v>421.3521631448595</v>
      </c>
      <c r="F9" s="19">
        <f t="shared" si="3"/>
        <v>215.81452258639143</v>
      </c>
      <c r="G9" s="19">
        <f t="shared" si="4"/>
        <v>145.05566272200082</v>
      </c>
      <c r="H9" s="19">
        <f t="shared" si="5"/>
        <v>109.23944970422284</v>
      </c>
      <c r="I9" s="47">
        <f t="shared" si="6"/>
        <v>22.065824005092395</v>
      </c>
      <c r="J9" s="49">
        <f t="shared" si="7"/>
        <v>33.264644458804696</v>
      </c>
      <c r="L9" s="12">
        <v>1</v>
      </c>
      <c r="M9" s="19">
        <f>L9*10</f>
        <v>10</v>
      </c>
      <c r="N9" s="10">
        <f>M9/56</f>
        <v>0.17857142857142858</v>
      </c>
      <c r="O9" s="31">
        <f t="shared" ref="O9:O15" si="8">N9*$M$4</f>
        <v>17.848214285714288</v>
      </c>
      <c r="P9" s="21"/>
      <c r="R9" s="25">
        <v>5</v>
      </c>
      <c r="S9" s="31">
        <f>R9*5.63</f>
        <v>28.15</v>
      </c>
      <c r="T9" s="30">
        <f t="shared" ref="T9:T15" si="9">R9/10</f>
        <v>0.5</v>
      </c>
      <c r="U9" s="31">
        <f t="shared" ref="U9:U15" si="10">T9*100</f>
        <v>50</v>
      </c>
      <c r="V9" s="21"/>
    </row>
    <row r="10" spans="2:22" x14ac:dyDescent="0.2">
      <c r="B10" s="12">
        <v>7</v>
      </c>
      <c r="C10" s="10">
        <f t="shared" si="0"/>
        <v>28</v>
      </c>
      <c r="D10" s="10">
        <f t="shared" si="1"/>
        <v>103.28292143120619</v>
      </c>
      <c r="E10" s="19">
        <f t="shared" si="2"/>
        <v>491.5775236690028</v>
      </c>
      <c r="F10" s="19">
        <f t="shared" si="3"/>
        <v>251.78360968412341</v>
      </c>
      <c r="G10" s="19">
        <f t="shared" si="4"/>
        <v>169.23160650900098</v>
      </c>
      <c r="H10" s="19">
        <f t="shared" si="5"/>
        <v>127.44602465492665</v>
      </c>
      <c r="I10" s="47">
        <f t="shared" si="6"/>
        <v>25.743461339274461</v>
      </c>
      <c r="J10" s="49">
        <f t="shared" si="7"/>
        <v>38.808751868605484</v>
      </c>
      <c r="L10" s="12">
        <v>4</v>
      </c>
      <c r="M10" s="19">
        <f t="shared" ref="M10:M15" si="11">L10*10</f>
        <v>40</v>
      </c>
      <c r="N10" s="10">
        <f t="shared" ref="N10:N15" si="12">M10/56</f>
        <v>0.7142857142857143</v>
      </c>
      <c r="O10" s="31">
        <f t="shared" si="8"/>
        <v>71.392857142857153</v>
      </c>
      <c r="P10" s="21"/>
      <c r="R10" s="25">
        <v>10</v>
      </c>
      <c r="S10" s="31">
        <f t="shared" ref="S10:S15" si="13">R10*5.63</f>
        <v>56.3</v>
      </c>
      <c r="T10" s="30">
        <f t="shared" si="9"/>
        <v>1</v>
      </c>
      <c r="U10" s="31">
        <f t="shared" si="10"/>
        <v>100</v>
      </c>
      <c r="V10" s="21"/>
    </row>
    <row r="11" spans="2:22" x14ac:dyDescent="0.2">
      <c r="B11" s="12">
        <v>8</v>
      </c>
      <c r="C11" s="10">
        <f t="shared" si="0"/>
        <v>32</v>
      </c>
      <c r="D11" s="10">
        <f t="shared" si="1"/>
        <v>118.03762449280707</v>
      </c>
      <c r="E11" s="19">
        <f t="shared" si="2"/>
        <v>561.80288419314604</v>
      </c>
      <c r="F11" s="19">
        <f t="shared" si="3"/>
        <v>287.75269678185526</v>
      </c>
      <c r="G11" s="19">
        <f t="shared" si="4"/>
        <v>193.40755029600109</v>
      </c>
      <c r="H11" s="19">
        <f t="shared" si="5"/>
        <v>145.65259960563046</v>
      </c>
      <c r="I11" s="47">
        <f t="shared" si="6"/>
        <v>29.421098673456527</v>
      </c>
      <c r="J11" s="49">
        <f t="shared" si="7"/>
        <v>44.352859278406264</v>
      </c>
      <c r="L11" s="12">
        <v>8</v>
      </c>
      <c r="M11" s="19">
        <f t="shared" si="11"/>
        <v>80</v>
      </c>
      <c r="N11" s="10">
        <f t="shared" si="12"/>
        <v>1.4285714285714286</v>
      </c>
      <c r="O11" s="31">
        <f t="shared" si="8"/>
        <v>142.78571428571431</v>
      </c>
      <c r="P11" s="22" t="s">
        <v>17</v>
      </c>
      <c r="R11" s="25">
        <v>15</v>
      </c>
      <c r="S11" s="31">
        <f t="shared" si="13"/>
        <v>84.45</v>
      </c>
      <c r="T11" s="30">
        <f t="shared" si="9"/>
        <v>1.5</v>
      </c>
      <c r="U11" s="31">
        <f t="shared" si="10"/>
        <v>150</v>
      </c>
      <c r="V11" s="22" t="s">
        <v>17</v>
      </c>
    </row>
    <row r="12" spans="2:22" x14ac:dyDescent="0.2">
      <c r="B12" s="12">
        <v>9</v>
      </c>
      <c r="C12" s="10">
        <f t="shared" si="0"/>
        <v>36</v>
      </c>
      <c r="D12" s="10">
        <f t="shared" si="1"/>
        <v>132.79232755440796</v>
      </c>
      <c r="E12" s="19">
        <f t="shared" si="2"/>
        <v>632.02824471728934</v>
      </c>
      <c r="F12" s="19">
        <f t="shared" si="3"/>
        <v>323.72178387958724</v>
      </c>
      <c r="G12" s="19">
        <f t="shared" si="4"/>
        <v>217.58349408300126</v>
      </c>
      <c r="H12" s="19">
        <f t="shared" si="5"/>
        <v>163.85917455633427</v>
      </c>
      <c r="I12" s="47">
        <f t="shared" si="6"/>
        <v>33.098736007638593</v>
      </c>
      <c r="J12" s="49">
        <f t="shared" si="7"/>
        <v>49.896966688207051</v>
      </c>
      <c r="L12" s="12">
        <v>12</v>
      </c>
      <c r="M12" s="19">
        <f t="shared" si="11"/>
        <v>120</v>
      </c>
      <c r="N12" s="10">
        <f t="shared" si="12"/>
        <v>2.1428571428571428</v>
      </c>
      <c r="O12" s="31">
        <f t="shared" si="8"/>
        <v>214.17857142857142</v>
      </c>
      <c r="P12" s="22"/>
      <c r="R12" s="25">
        <v>20</v>
      </c>
      <c r="S12" s="31">
        <f t="shared" si="13"/>
        <v>112.6</v>
      </c>
      <c r="T12" s="30">
        <f t="shared" si="9"/>
        <v>2</v>
      </c>
      <c r="U12" s="31">
        <f t="shared" si="10"/>
        <v>200</v>
      </c>
      <c r="V12" s="22"/>
    </row>
    <row r="13" spans="2:22" x14ac:dyDescent="0.2">
      <c r="B13" s="12">
        <v>10</v>
      </c>
      <c r="C13" s="10">
        <f t="shared" si="0"/>
        <v>40</v>
      </c>
      <c r="D13" s="10">
        <f t="shared" si="1"/>
        <v>147.54703061600884</v>
      </c>
      <c r="E13" s="19">
        <f t="shared" si="2"/>
        <v>702.25360524143252</v>
      </c>
      <c r="F13" s="19">
        <f t="shared" si="3"/>
        <v>359.69087097731909</v>
      </c>
      <c r="G13" s="19">
        <f t="shared" si="4"/>
        <v>241.75943787000139</v>
      </c>
      <c r="H13" s="19">
        <f t="shared" si="5"/>
        <v>182.06574950703808</v>
      </c>
      <c r="I13" s="47">
        <f t="shared" si="6"/>
        <v>36.776373341820658</v>
      </c>
      <c r="J13" s="49">
        <f t="shared" si="7"/>
        <v>55.441074098007832</v>
      </c>
      <c r="L13" s="16">
        <v>18</v>
      </c>
      <c r="M13" s="33">
        <f t="shared" si="11"/>
        <v>180</v>
      </c>
      <c r="N13" s="32">
        <f t="shared" si="12"/>
        <v>3.2142857142857144</v>
      </c>
      <c r="O13" s="31">
        <f t="shared" si="8"/>
        <v>321.26785714285717</v>
      </c>
      <c r="P13" s="23" t="s">
        <v>18</v>
      </c>
      <c r="R13" s="25">
        <v>30</v>
      </c>
      <c r="S13" s="31">
        <f t="shared" si="13"/>
        <v>168.9</v>
      </c>
      <c r="T13" s="30">
        <f t="shared" si="9"/>
        <v>3</v>
      </c>
      <c r="U13" s="31">
        <f t="shared" si="10"/>
        <v>300</v>
      </c>
      <c r="V13" s="23" t="s">
        <v>18</v>
      </c>
    </row>
    <row r="14" spans="2:22" x14ac:dyDescent="0.2">
      <c r="B14" s="12">
        <v>11</v>
      </c>
      <c r="C14" s="10">
        <f t="shared" si="0"/>
        <v>44</v>
      </c>
      <c r="D14" s="10">
        <f t="shared" si="1"/>
        <v>162.30173367760972</v>
      </c>
      <c r="E14" s="19">
        <f t="shared" si="2"/>
        <v>772.47896576557582</v>
      </c>
      <c r="F14" s="19">
        <f t="shared" si="3"/>
        <v>395.65995807505101</v>
      </c>
      <c r="G14" s="19">
        <f t="shared" si="4"/>
        <v>265.93538165700153</v>
      </c>
      <c r="H14" s="19">
        <f t="shared" si="5"/>
        <v>200.27232445774189</v>
      </c>
      <c r="I14" s="47">
        <f t="shared" si="6"/>
        <v>40.454010676002724</v>
      </c>
      <c r="J14" s="49">
        <f t="shared" si="7"/>
        <v>60.985181507808619</v>
      </c>
      <c r="L14" s="16">
        <v>30</v>
      </c>
      <c r="M14" s="33">
        <f t="shared" si="11"/>
        <v>300</v>
      </c>
      <c r="N14" s="32">
        <f t="shared" si="12"/>
        <v>5.3571428571428568</v>
      </c>
      <c r="O14" s="31">
        <f t="shared" si="8"/>
        <v>535.44642857142856</v>
      </c>
      <c r="P14" s="23"/>
      <c r="R14" s="25">
        <v>35</v>
      </c>
      <c r="S14" s="31">
        <f t="shared" si="13"/>
        <v>197.04999999999998</v>
      </c>
      <c r="T14" s="30">
        <f t="shared" si="9"/>
        <v>3.5</v>
      </c>
      <c r="U14" s="31">
        <f t="shared" si="10"/>
        <v>350</v>
      </c>
      <c r="V14" s="23"/>
    </row>
    <row r="15" spans="2:22" x14ac:dyDescent="0.2">
      <c r="B15" s="12">
        <v>12</v>
      </c>
      <c r="C15" s="10">
        <f t="shared" si="0"/>
        <v>48</v>
      </c>
      <c r="D15" s="10">
        <f t="shared" si="1"/>
        <v>177.0564367392106</v>
      </c>
      <c r="E15" s="19">
        <f t="shared" si="2"/>
        <v>842.70432628971901</v>
      </c>
      <c r="F15" s="19">
        <f t="shared" si="3"/>
        <v>431.62904517278287</v>
      </c>
      <c r="G15" s="19">
        <f t="shared" si="4"/>
        <v>290.11132544400164</v>
      </c>
      <c r="H15" s="19">
        <f t="shared" si="5"/>
        <v>218.47889940844567</v>
      </c>
      <c r="I15" s="47">
        <f t="shared" si="6"/>
        <v>44.13164801018479</v>
      </c>
      <c r="J15" s="49">
        <f t="shared" si="7"/>
        <v>66.529288917609392</v>
      </c>
      <c r="L15" s="16">
        <v>40</v>
      </c>
      <c r="M15" s="33">
        <f t="shared" si="11"/>
        <v>400</v>
      </c>
      <c r="N15" s="32">
        <f t="shared" si="12"/>
        <v>7.1428571428571432</v>
      </c>
      <c r="O15" s="31">
        <f t="shared" si="8"/>
        <v>713.92857142857144</v>
      </c>
      <c r="P15" s="24" t="s">
        <v>19</v>
      </c>
      <c r="R15" s="25">
        <v>40</v>
      </c>
      <c r="S15" s="31">
        <f t="shared" si="13"/>
        <v>225.2</v>
      </c>
      <c r="T15" s="30">
        <f t="shared" si="9"/>
        <v>4</v>
      </c>
      <c r="U15" s="31">
        <f t="shared" si="10"/>
        <v>400</v>
      </c>
      <c r="V15" s="24" t="s">
        <v>19</v>
      </c>
    </row>
    <row r="16" spans="2:22" ht="13.5" thickBot="1" x14ac:dyDescent="0.25">
      <c r="B16" s="12">
        <v>13</v>
      </c>
      <c r="C16" s="10">
        <f t="shared" si="0"/>
        <v>52</v>
      </c>
      <c r="D16" s="10">
        <f t="shared" si="1"/>
        <v>191.8111398008115</v>
      </c>
      <c r="E16" s="19">
        <f t="shared" si="2"/>
        <v>912.92968681386242</v>
      </c>
      <c r="F16" s="19">
        <f t="shared" si="3"/>
        <v>467.59813227051484</v>
      </c>
      <c r="G16" s="19">
        <f t="shared" si="4"/>
        <v>314.2872692310018</v>
      </c>
      <c r="H16" s="19">
        <f t="shared" si="5"/>
        <v>236.68547435914951</v>
      </c>
      <c r="I16" s="47">
        <f t="shared" si="6"/>
        <v>47.809285344366856</v>
      </c>
      <c r="J16" s="49">
        <f t="shared" si="7"/>
        <v>72.073396327410194</v>
      </c>
      <c r="M16" s="1"/>
      <c r="S16" s="1"/>
    </row>
    <row r="17" spans="2:21" ht="13.5" thickBot="1" x14ac:dyDescent="0.25">
      <c r="B17" s="12">
        <v>14</v>
      </c>
      <c r="C17" s="10">
        <f t="shared" si="0"/>
        <v>56</v>
      </c>
      <c r="D17" s="10">
        <f t="shared" si="1"/>
        <v>206.56584286241238</v>
      </c>
      <c r="E17" s="19">
        <f t="shared" si="2"/>
        <v>983.1550473380056</v>
      </c>
      <c r="F17" s="19">
        <f t="shared" si="3"/>
        <v>503.56721936824681</v>
      </c>
      <c r="G17" s="19">
        <f t="shared" si="4"/>
        <v>338.46321301800197</v>
      </c>
      <c r="H17" s="19">
        <f t="shared" si="5"/>
        <v>254.89204930985329</v>
      </c>
      <c r="I17" s="47">
        <f t="shared" si="6"/>
        <v>51.486922678548922</v>
      </c>
      <c r="J17" s="49">
        <f t="shared" si="7"/>
        <v>77.617503737210967</v>
      </c>
      <c r="L17" s="51">
        <v>5</v>
      </c>
      <c r="M17" s="41">
        <f>L17*10</f>
        <v>50</v>
      </c>
      <c r="N17" s="42">
        <f>M17/56</f>
        <v>0.8928571428571429</v>
      </c>
      <c r="O17" s="53">
        <f t="shared" ref="O17" si="14">N17*$M$4</f>
        <v>89.241071428571431</v>
      </c>
      <c r="R17" s="56">
        <v>30</v>
      </c>
      <c r="S17" s="41">
        <f>R17*5.63</f>
        <v>168.9</v>
      </c>
      <c r="T17" s="42">
        <f>R17/10</f>
        <v>3</v>
      </c>
      <c r="U17" s="53">
        <f>T17*100</f>
        <v>300</v>
      </c>
    </row>
    <row r="18" spans="2:21" x14ac:dyDescent="0.2">
      <c r="B18" s="12">
        <v>15</v>
      </c>
      <c r="C18" s="10">
        <f t="shared" si="0"/>
        <v>60</v>
      </c>
      <c r="D18" s="10">
        <f t="shared" si="1"/>
        <v>221.32054592401326</v>
      </c>
      <c r="E18" s="19">
        <f t="shared" si="2"/>
        <v>1053.3804078621488</v>
      </c>
      <c r="F18" s="19">
        <f t="shared" si="3"/>
        <v>539.53630646597867</v>
      </c>
      <c r="G18" s="19">
        <f t="shared" si="4"/>
        <v>362.63915680500207</v>
      </c>
      <c r="H18" s="19">
        <f t="shared" si="5"/>
        <v>273.09862426055707</v>
      </c>
      <c r="I18" s="47">
        <f t="shared" si="6"/>
        <v>55.164560012730995</v>
      </c>
      <c r="J18" s="49">
        <f t="shared" si="7"/>
        <v>83.161611147011754</v>
      </c>
    </row>
    <row r="19" spans="2:21" x14ac:dyDescent="0.2">
      <c r="B19" s="12">
        <v>16</v>
      </c>
      <c r="C19" s="10">
        <f t="shared" si="0"/>
        <v>64</v>
      </c>
      <c r="D19" s="10">
        <f t="shared" si="1"/>
        <v>236.07524898561414</v>
      </c>
      <c r="E19" s="19">
        <f t="shared" si="2"/>
        <v>1123.6057683862921</v>
      </c>
      <c r="F19" s="19">
        <f t="shared" si="3"/>
        <v>575.50539356371053</v>
      </c>
      <c r="G19" s="19">
        <f t="shared" si="4"/>
        <v>386.81510059200218</v>
      </c>
      <c r="H19" s="19">
        <f t="shared" si="5"/>
        <v>291.30519921126091</v>
      </c>
      <c r="I19" s="47">
        <f t="shared" si="6"/>
        <v>58.842197346913053</v>
      </c>
      <c r="J19" s="49">
        <f t="shared" si="7"/>
        <v>88.705718556812528</v>
      </c>
      <c r="L19" t="s">
        <v>30</v>
      </c>
    </row>
    <row r="20" spans="2:21" x14ac:dyDescent="0.2">
      <c r="B20" s="12">
        <v>17</v>
      </c>
      <c r="C20" s="10">
        <f t="shared" si="0"/>
        <v>68</v>
      </c>
      <c r="D20" s="10">
        <f t="shared" si="1"/>
        <v>250.82995204721502</v>
      </c>
      <c r="E20" s="19">
        <f t="shared" si="2"/>
        <v>1193.8311289104354</v>
      </c>
      <c r="F20" s="19">
        <f t="shared" si="3"/>
        <v>611.4744806614425</v>
      </c>
      <c r="G20" s="19">
        <f t="shared" si="4"/>
        <v>410.99104437900229</v>
      </c>
      <c r="H20" s="19">
        <f t="shared" si="5"/>
        <v>309.51177416196469</v>
      </c>
      <c r="I20" s="47">
        <f t="shared" si="6"/>
        <v>62.519834681095119</v>
      </c>
      <c r="J20" s="49">
        <f t="shared" si="7"/>
        <v>94.249825966613315</v>
      </c>
    </row>
    <row r="21" spans="2:21" x14ac:dyDescent="0.2">
      <c r="B21" s="12">
        <v>18</v>
      </c>
      <c r="C21" s="10">
        <f t="shared" si="0"/>
        <v>72</v>
      </c>
      <c r="D21" s="10">
        <f t="shared" si="1"/>
        <v>265.58465510881592</v>
      </c>
      <c r="E21" s="19">
        <f t="shared" si="2"/>
        <v>1264.0564894345787</v>
      </c>
      <c r="F21" s="19">
        <f t="shared" si="3"/>
        <v>647.44356775917447</v>
      </c>
      <c r="G21" s="19">
        <f t="shared" si="4"/>
        <v>435.16698816600251</v>
      </c>
      <c r="H21" s="19">
        <f t="shared" si="5"/>
        <v>327.71834911266853</v>
      </c>
      <c r="I21" s="47">
        <f t="shared" si="6"/>
        <v>66.197472015277185</v>
      </c>
      <c r="J21" s="49">
        <f t="shared" si="7"/>
        <v>99.793933376414103</v>
      </c>
    </row>
    <row r="22" spans="2:21" x14ac:dyDescent="0.2">
      <c r="B22" s="12">
        <v>19</v>
      </c>
      <c r="C22" s="10">
        <f t="shared" si="0"/>
        <v>76</v>
      </c>
      <c r="D22" s="10">
        <f t="shared" si="1"/>
        <v>280.3393581704168</v>
      </c>
      <c r="E22" s="19">
        <f t="shared" si="2"/>
        <v>1334.281849958722</v>
      </c>
      <c r="F22" s="19">
        <f t="shared" si="3"/>
        <v>683.41265485690633</v>
      </c>
      <c r="G22" s="19">
        <f t="shared" si="4"/>
        <v>459.34293195300268</v>
      </c>
      <c r="H22" s="19">
        <f t="shared" si="5"/>
        <v>345.92492406337237</v>
      </c>
      <c r="I22" s="47">
        <f t="shared" si="6"/>
        <v>69.875109349459251</v>
      </c>
      <c r="J22" s="49">
        <f t="shared" si="7"/>
        <v>105.33804078621488</v>
      </c>
    </row>
    <row r="23" spans="2:21" ht="13.5" thickBot="1" x14ac:dyDescent="0.25">
      <c r="B23" s="12">
        <v>20</v>
      </c>
      <c r="C23" s="10">
        <f t="shared" si="0"/>
        <v>80</v>
      </c>
      <c r="D23" s="10">
        <f t="shared" si="1"/>
        <v>295.09406123201768</v>
      </c>
      <c r="E23" s="19">
        <f t="shared" si="2"/>
        <v>1404.507210482865</v>
      </c>
      <c r="F23" s="19">
        <f t="shared" si="3"/>
        <v>719.38174195463819</v>
      </c>
      <c r="G23" s="19">
        <f t="shared" si="4"/>
        <v>483.51887574000278</v>
      </c>
      <c r="H23" s="19">
        <f t="shared" si="5"/>
        <v>364.13149901407616</v>
      </c>
      <c r="I23" s="47">
        <f t="shared" si="6"/>
        <v>73.552746683641317</v>
      </c>
      <c r="J23" s="50">
        <f t="shared" si="7"/>
        <v>110.88214819601566</v>
      </c>
    </row>
    <row r="24" spans="2:21" ht="13.5" thickBot="1" x14ac:dyDescent="0.25">
      <c r="B24" s="43"/>
      <c r="C24" s="44"/>
      <c r="D24" s="44"/>
      <c r="E24" s="45"/>
      <c r="F24" s="45"/>
      <c r="G24" s="45"/>
      <c r="H24" s="45"/>
      <c r="I24" s="45"/>
      <c r="J24" s="46"/>
    </row>
    <row r="25" spans="2:21" ht="13.5" thickBot="1" x14ac:dyDescent="0.25">
      <c r="B25" s="51">
        <v>15</v>
      </c>
      <c r="C25" s="40">
        <f t="shared" si="0"/>
        <v>60</v>
      </c>
      <c r="D25" s="40">
        <f t="shared" si="1"/>
        <v>221.32054592401326</v>
      </c>
      <c r="E25" s="41">
        <f t="shared" si="2"/>
        <v>1053.3804078621488</v>
      </c>
      <c r="F25" s="41">
        <f t="shared" si="3"/>
        <v>539.53630646597867</v>
      </c>
      <c r="G25" s="41">
        <f t="shared" si="4"/>
        <v>362.63915680500207</v>
      </c>
      <c r="H25" s="41">
        <f t="shared" si="5"/>
        <v>273.09862426055707</v>
      </c>
      <c r="I25" s="41">
        <f t="shared" si="6"/>
        <v>55.164560012730995</v>
      </c>
      <c r="J25" s="53">
        <f t="shared" si="7"/>
        <v>83.161611147011754</v>
      </c>
    </row>
    <row r="27" spans="2:21" x14ac:dyDescent="0.2">
      <c r="B27" t="s">
        <v>31</v>
      </c>
      <c r="C27" t="s">
        <v>0</v>
      </c>
      <c r="D27" t="s">
        <v>27</v>
      </c>
    </row>
    <row r="28" spans="2:21" x14ac:dyDescent="0.2">
      <c r="B28" s="15">
        <v>0.02</v>
      </c>
      <c r="C28" s="3" t="s">
        <v>11</v>
      </c>
      <c r="D28" s="20">
        <f>E5</f>
        <v>140.45072104828651</v>
      </c>
    </row>
    <row r="29" spans="2:21" x14ac:dyDescent="0.2">
      <c r="B29" s="15"/>
      <c r="C29" s="3" t="s">
        <v>12</v>
      </c>
      <c r="D29" s="20">
        <f>F5</f>
        <v>71.938174195463816</v>
      </c>
    </row>
    <row r="30" spans="2:21" x14ac:dyDescent="0.2">
      <c r="B30" s="15"/>
      <c r="C30" s="3" t="s">
        <v>10</v>
      </c>
      <c r="D30" s="20">
        <f>G5</f>
        <v>48.351887574000273</v>
      </c>
    </row>
    <row r="31" spans="2:21" x14ac:dyDescent="0.2">
      <c r="B31" s="15"/>
      <c r="C31" s="3" t="s">
        <v>13</v>
      </c>
      <c r="D31" s="20">
        <f>H5</f>
        <v>36.413149901407614</v>
      </c>
    </row>
    <row r="32" spans="2:21" x14ac:dyDescent="0.2">
      <c r="B32" s="15">
        <v>0.04</v>
      </c>
      <c r="C32" s="3" t="s">
        <v>11</v>
      </c>
      <c r="D32" s="20">
        <f>E7</f>
        <v>280.90144209657302</v>
      </c>
    </row>
    <row r="33" spans="2:4" x14ac:dyDescent="0.2">
      <c r="B33" s="15"/>
      <c r="C33" s="3" t="s">
        <v>12</v>
      </c>
      <c r="D33" s="20">
        <f>F7</f>
        <v>143.87634839092763</v>
      </c>
    </row>
    <row r="34" spans="2:4" x14ac:dyDescent="0.2">
      <c r="B34" s="15"/>
      <c r="C34" s="3" t="s">
        <v>10</v>
      </c>
      <c r="D34" s="20">
        <f>G7</f>
        <v>96.703775148000545</v>
      </c>
    </row>
    <row r="35" spans="2:4" x14ac:dyDescent="0.2">
      <c r="B35" s="15"/>
      <c r="C35" s="3" t="s">
        <v>13</v>
      </c>
      <c r="D35" s="20">
        <f>H7</f>
        <v>72.826299802815228</v>
      </c>
    </row>
    <row r="36" spans="2:4" x14ac:dyDescent="0.2">
      <c r="B36" s="15">
        <v>0.06</v>
      </c>
      <c r="C36" s="3" t="s">
        <v>11</v>
      </c>
      <c r="D36" s="20">
        <f>E9</f>
        <v>421.3521631448595</v>
      </c>
    </row>
    <row r="37" spans="2:4" x14ac:dyDescent="0.2">
      <c r="B37" s="15"/>
      <c r="C37" s="3" t="s">
        <v>12</v>
      </c>
      <c r="D37" s="20">
        <f>F9</f>
        <v>215.81452258639143</v>
      </c>
    </row>
    <row r="38" spans="2:4" x14ac:dyDescent="0.2">
      <c r="B38" s="15"/>
      <c r="C38" s="3" t="s">
        <v>10</v>
      </c>
      <c r="D38" s="20">
        <f>G9</f>
        <v>145.05566272200082</v>
      </c>
    </row>
    <row r="39" spans="2:4" x14ac:dyDescent="0.2">
      <c r="B39" s="15"/>
      <c r="C39" s="3" t="s">
        <v>13</v>
      </c>
      <c r="D39" s="20">
        <f>H9</f>
        <v>109.23944970422284</v>
      </c>
    </row>
    <row r="40" spans="2:4" x14ac:dyDescent="0.2">
      <c r="B40" s="15">
        <v>0.08</v>
      </c>
      <c r="C40" s="3" t="s">
        <v>11</v>
      </c>
      <c r="D40" s="20">
        <f>E11</f>
        <v>561.80288419314604</v>
      </c>
    </row>
    <row r="41" spans="2:4" x14ac:dyDescent="0.2">
      <c r="B41" s="15"/>
      <c r="C41" s="3" t="s">
        <v>12</v>
      </c>
      <c r="D41" s="20">
        <f>F11</f>
        <v>287.75269678185526</v>
      </c>
    </row>
    <row r="42" spans="2:4" x14ac:dyDescent="0.2">
      <c r="B42" s="15"/>
      <c r="C42" s="3" t="s">
        <v>10</v>
      </c>
      <c r="D42" s="20">
        <f>G11</f>
        <v>193.40755029600109</v>
      </c>
    </row>
    <row r="43" spans="2:4" x14ac:dyDescent="0.2">
      <c r="B43" s="15"/>
      <c r="C43" s="3" t="s">
        <v>13</v>
      </c>
      <c r="D43" s="20">
        <f>H11</f>
        <v>145.65259960563046</v>
      </c>
    </row>
    <row r="44" spans="2:4" x14ac:dyDescent="0.2">
      <c r="B44" s="15">
        <v>0.1</v>
      </c>
      <c r="C44" s="3" t="s">
        <v>11</v>
      </c>
      <c r="D44" s="20">
        <f>E13</f>
        <v>702.25360524143252</v>
      </c>
    </row>
    <row r="45" spans="2:4" x14ac:dyDescent="0.2">
      <c r="B45" s="15"/>
      <c r="C45" s="3" t="s">
        <v>12</v>
      </c>
      <c r="D45" s="20">
        <f>F13</f>
        <v>359.69087097731909</v>
      </c>
    </row>
    <row r="46" spans="2:4" x14ac:dyDescent="0.2">
      <c r="B46" s="15"/>
      <c r="C46" s="3" t="s">
        <v>10</v>
      </c>
      <c r="D46" s="20">
        <f>G13</f>
        <v>241.75943787000139</v>
      </c>
    </row>
    <row r="47" spans="2:4" x14ac:dyDescent="0.2">
      <c r="B47" s="15"/>
      <c r="C47" s="3" t="s">
        <v>13</v>
      </c>
      <c r="D47" s="20">
        <f>H13</f>
        <v>182.06574950703808</v>
      </c>
    </row>
    <row r="48" spans="2:4" x14ac:dyDescent="0.2">
      <c r="B48" s="15">
        <v>0.12</v>
      </c>
      <c r="C48" s="3" t="s">
        <v>11</v>
      </c>
      <c r="D48" s="20">
        <f>E15</f>
        <v>842.70432628971901</v>
      </c>
    </row>
    <row r="49" spans="2:17" x14ac:dyDescent="0.2">
      <c r="B49" s="15"/>
      <c r="C49" s="3" t="s">
        <v>12</v>
      </c>
      <c r="D49" s="20">
        <f>F15</f>
        <v>431.62904517278287</v>
      </c>
    </row>
    <row r="50" spans="2:17" x14ac:dyDescent="0.2">
      <c r="B50" s="15"/>
      <c r="C50" s="3" t="s">
        <v>10</v>
      </c>
      <c r="D50" s="20">
        <f>G15</f>
        <v>290.11132544400164</v>
      </c>
      <c r="J50" s="1"/>
      <c r="K50" s="1"/>
      <c r="L50" s="1"/>
      <c r="M50" s="1"/>
      <c r="N50" s="1"/>
      <c r="O50" s="1"/>
      <c r="P50" s="1"/>
      <c r="Q50" s="1"/>
    </row>
    <row r="51" spans="2:17" x14ac:dyDescent="0.2">
      <c r="B51" s="15"/>
      <c r="C51" s="3" t="s">
        <v>13</v>
      </c>
      <c r="D51" s="20">
        <f>H15</f>
        <v>218.47889940844567</v>
      </c>
      <c r="J51" s="1"/>
      <c r="K51" s="1"/>
      <c r="L51" s="1"/>
      <c r="M51" s="1"/>
      <c r="N51" s="1"/>
      <c r="O51" s="1"/>
      <c r="P51" s="1"/>
      <c r="Q51" s="1"/>
    </row>
    <row r="52" spans="2:17" x14ac:dyDescent="0.2">
      <c r="B52" s="15">
        <v>0.14000000000000001</v>
      </c>
      <c r="C52" s="3" t="s">
        <v>11</v>
      </c>
      <c r="D52" s="20">
        <f>E17</f>
        <v>983.1550473380056</v>
      </c>
    </row>
    <row r="53" spans="2:17" x14ac:dyDescent="0.2">
      <c r="B53" s="15"/>
      <c r="C53" s="3" t="s">
        <v>12</v>
      </c>
      <c r="D53" s="20">
        <f>F17</f>
        <v>503.56721936824681</v>
      </c>
    </row>
    <row r="54" spans="2:17" x14ac:dyDescent="0.2">
      <c r="B54" s="15"/>
      <c r="C54" s="3" t="s">
        <v>10</v>
      </c>
      <c r="D54" s="20">
        <f>G17</f>
        <v>338.46321301800197</v>
      </c>
    </row>
    <row r="55" spans="2:17" x14ac:dyDescent="0.2">
      <c r="B55" s="15"/>
      <c r="C55" s="3" t="s">
        <v>13</v>
      </c>
      <c r="D55" s="20">
        <f>H17</f>
        <v>254.89204930985329</v>
      </c>
    </row>
    <row r="56" spans="2:17" x14ac:dyDescent="0.2">
      <c r="B56" s="15">
        <v>0.16</v>
      </c>
      <c r="C56" s="3" t="s">
        <v>11</v>
      </c>
      <c r="D56" s="20">
        <f>E19</f>
        <v>1123.6057683862921</v>
      </c>
    </row>
    <row r="57" spans="2:17" x14ac:dyDescent="0.2">
      <c r="B57" s="15"/>
      <c r="C57" s="3" t="s">
        <v>12</v>
      </c>
      <c r="D57" s="20">
        <f>F19</f>
        <v>575.50539356371053</v>
      </c>
    </row>
    <row r="58" spans="2:17" x14ac:dyDescent="0.2">
      <c r="B58" s="15"/>
      <c r="C58" s="3" t="s">
        <v>10</v>
      </c>
      <c r="D58" s="20">
        <f>G19</f>
        <v>386.81510059200218</v>
      </c>
    </row>
    <row r="59" spans="2:17" x14ac:dyDescent="0.2">
      <c r="B59" s="15"/>
      <c r="C59" s="3" t="s">
        <v>13</v>
      </c>
      <c r="D59" s="20">
        <f>H20</f>
        <v>309.51177416196469</v>
      </c>
    </row>
    <row r="60" spans="2:17" x14ac:dyDescent="0.2">
      <c r="B60" s="15">
        <v>0.18</v>
      </c>
      <c r="C60" s="3" t="s">
        <v>11</v>
      </c>
      <c r="D60" s="20">
        <f>E21</f>
        <v>1264.0564894345787</v>
      </c>
    </row>
    <row r="61" spans="2:17" x14ac:dyDescent="0.2">
      <c r="B61" s="15"/>
      <c r="C61" s="3" t="s">
        <v>12</v>
      </c>
      <c r="D61" s="20">
        <f>F21</f>
        <v>647.44356775917447</v>
      </c>
    </row>
    <row r="62" spans="2:17" x14ac:dyDescent="0.2">
      <c r="B62" s="15"/>
      <c r="C62" s="3" t="s">
        <v>10</v>
      </c>
      <c r="D62" s="20">
        <f>G21</f>
        <v>435.16698816600251</v>
      </c>
    </row>
    <row r="63" spans="2:17" x14ac:dyDescent="0.2">
      <c r="B63" s="15"/>
      <c r="C63" s="3" t="s">
        <v>13</v>
      </c>
      <c r="D63" s="20">
        <f>H21</f>
        <v>327.71834911266853</v>
      </c>
    </row>
    <row r="64" spans="2:17" x14ac:dyDescent="0.2">
      <c r="B64" s="15">
        <v>0.2</v>
      </c>
      <c r="C64" s="3" t="s">
        <v>11</v>
      </c>
      <c r="D64" s="20">
        <f>E23</f>
        <v>1404.507210482865</v>
      </c>
    </row>
    <row r="65" spans="2:4" x14ac:dyDescent="0.2">
      <c r="B65" s="15"/>
      <c r="C65" s="3" t="s">
        <v>12</v>
      </c>
      <c r="D65" s="20">
        <f>F23</f>
        <v>719.38174195463819</v>
      </c>
    </row>
    <row r="66" spans="2:4" x14ac:dyDescent="0.2">
      <c r="B66" s="15"/>
      <c r="C66" s="3" t="s">
        <v>10</v>
      </c>
      <c r="D66" s="20">
        <f>G23</f>
        <v>483.51887574000278</v>
      </c>
    </row>
    <row r="67" spans="2:4" x14ac:dyDescent="0.2">
      <c r="B67" s="15"/>
      <c r="C67" s="3" t="s">
        <v>13</v>
      </c>
      <c r="D67" s="20">
        <f>H23</f>
        <v>364.13149901407616</v>
      </c>
    </row>
  </sheetData>
  <mergeCells count="1">
    <mergeCell ref="C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GL-47-S mg CaCO3 capacity</vt:lpstr>
      <vt:lpstr>GL-38 mg CaCO3 capacity</vt:lpstr>
      <vt:lpstr>M-40 mg CaCO3 capacity</vt:lpstr>
    </vt:vector>
  </TitlesOfParts>
  <Company>AkzoNobel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AkzoNobel</dc:creator>
  <cp:lastModifiedBy>Пользователь Windows</cp:lastModifiedBy>
  <dcterms:created xsi:type="dcterms:W3CDTF">2013-12-27T16:30:56Z</dcterms:created>
  <dcterms:modified xsi:type="dcterms:W3CDTF">2020-09-17T08:11:36Z</dcterms:modified>
</cp:coreProperties>
</file>